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95" yWindow="-15" windowWidth="9030" windowHeight="12795" tabRatio="875"/>
  </bookViews>
  <sheets>
    <sheet name="constant inputs" sheetId="26" r:id="rId1"/>
    <sheet name="flexible inputs" sheetId="25" r:id="rId2"/>
  </sheets>
  <definedNames>
    <definedName name="_xlnm.Print_Area" localSheetId="0">'constant inputs'!$A$1:$H$75</definedName>
  </definedNames>
  <calcPr calcId="145621"/>
</workbook>
</file>

<file path=xl/calcChain.xml><?xml version="1.0" encoding="utf-8"?>
<calcChain xmlns="http://schemas.openxmlformats.org/spreadsheetml/2006/main">
  <c r="F8" i="25" l="1"/>
  <c r="E8" i="25"/>
  <c r="M8" i="25" s="1"/>
  <c r="B14" i="25"/>
  <c r="B15" i="25" s="1"/>
  <c r="C15" i="25" s="1"/>
  <c r="A14" i="25"/>
  <c r="E4" i="26"/>
  <c r="D4" i="26"/>
  <c r="G8" i="26"/>
  <c r="G19" i="26" s="1"/>
  <c r="A14" i="26"/>
  <c r="A15" i="26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B37" i="26"/>
  <c r="C36" i="26"/>
  <c r="D36" i="26" s="1"/>
  <c r="B36" i="26"/>
  <c r="G36" i="26" s="1"/>
  <c r="C35" i="26"/>
  <c r="D35" i="26" s="1"/>
  <c r="B35" i="26"/>
  <c r="G35" i="26"/>
  <c r="C34" i="26"/>
  <c r="D34" i="26"/>
  <c r="B34" i="26"/>
  <c r="G34" i="26"/>
  <c r="C33" i="26"/>
  <c r="D33" i="26"/>
  <c r="B33" i="26"/>
  <c r="G33" i="26"/>
  <c r="C32" i="26"/>
  <c r="D32" i="26" s="1"/>
  <c r="B32" i="26"/>
  <c r="C31" i="26"/>
  <c r="D31" i="26" s="1"/>
  <c r="B31" i="26"/>
  <c r="G31" i="26"/>
  <c r="C30" i="26"/>
  <c r="D30" i="26"/>
  <c r="B30" i="26"/>
  <c r="G30" i="26"/>
  <c r="C29" i="26"/>
  <c r="D29" i="26"/>
  <c r="B29" i="26"/>
  <c r="G29" i="26"/>
  <c r="C28" i="26"/>
  <c r="D28" i="26"/>
  <c r="B28" i="26"/>
  <c r="G28" i="26" s="1"/>
  <c r="C27" i="26"/>
  <c r="D27" i="26" s="1"/>
  <c r="B27" i="26"/>
  <c r="C26" i="26"/>
  <c r="D26" i="26"/>
  <c r="B26" i="26"/>
  <c r="C25" i="26"/>
  <c r="D25" i="26"/>
  <c r="B25" i="26"/>
  <c r="C24" i="26"/>
  <c r="D24" i="26" s="1"/>
  <c r="B24" i="26"/>
  <c r="G24" i="26" s="1"/>
  <c r="C23" i="26"/>
  <c r="D23" i="26" s="1"/>
  <c r="B23" i="26"/>
  <c r="G23" i="26"/>
  <c r="C22" i="26"/>
  <c r="D22" i="26"/>
  <c r="B22" i="26"/>
  <c r="G22" i="26"/>
  <c r="C21" i="26"/>
  <c r="D21" i="26"/>
  <c r="B21" i="26"/>
  <c r="G21" i="26"/>
  <c r="C20" i="26"/>
  <c r="D20" i="26"/>
  <c r="B20" i="26"/>
  <c r="C19" i="26"/>
  <c r="D19" i="26" s="1"/>
  <c r="B19" i="26"/>
  <c r="C18" i="26"/>
  <c r="D18" i="26"/>
  <c r="B18" i="26"/>
  <c r="G18" i="26" s="1"/>
  <c r="C17" i="26"/>
  <c r="D17" i="26" s="1"/>
  <c r="B17" i="26"/>
  <c r="G17" i="26"/>
  <c r="C16" i="26"/>
  <c r="D16" i="26"/>
  <c r="B16" i="26"/>
  <c r="C15" i="26"/>
  <c r="D15" i="26" s="1"/>
  <c r="B15" i="26"/>
  <c r="G15" i="26"/>
  <c r="C14" i="26"/>
  <c r="D14" i="26"/>
  <c r="B14" i="26"/>
  <c r="G14" i="26" s="1"/>
  <c r="E97" i="26"/>
  <c r="I97" i="25"/>
  <c r="G16" i="26" l="1"/>
  <c r="G20" i="26"/>
  <c r="G25" i="26"/>
  <c r="G26" i="26"/>
  <c r="G27" i="26"/>
  <c r="G32" i="26"/>
  <c r="G37" i="26"/>
  <c r="F15" i="25"/>
  <c r="H15" i="25" s="1"/>
  <c r="F14" i="25"/>
  <c r="H14" i="25" s="1"/>
  <c r="M15" i="25"/>
  <c r="C14" i="25"/>
  <c r="M14" i="25" s="1"/>
  <c r="A38" i="26"/>
  <c r="C37" i="26"/>
  <c r="D37" i="26" s="1"/>
  <c r="B16" i="25"/>
  <c r="A15" i="25"/>
  <c r="B17" i="25" l="1"/>
  <c r="A16" i="25"/>
  <c r="C16" i="25"/>
  <c r="M16" i="25" s="1"/>
  <c r="F16" i="25"/>
  <c r="H16" i="25" s="1"/>
  <c r="C38" i="26"/>
  <c r="D38" i="26" s="1"/>
  <c r="A39" i="26"/>
  <c r="B38" i="26"/>
  <c r="G38" i="26" s="1"/>
  <c r="A40" i="26" l="1"/>
  <c r="C39" i="26"/>
  <c r="D39" i="26" s="1"/>
  <c r="B39" i="26"/>
  <c r="G39" i="26"/>
  <c r="A17" i="25"/>
  <c r="B18" i="25"/>
  <c r="F17" i="25"/>
  <c r="H17" i="25" s="1"/>
  <c r="C17" i="25"/>
  <c r="M17" i="25" s="1"/>
  <c r="B19" i="25" l="1"/>
  <c r="A18" i="25"/>
  <c r="C18" i="25"/>
  <c r="M18" i="25" s="1"/>
  <c r="F18" i="25"/>
  <c r="H18" i="25" s="1"/>
  <c r="A41" i="26"/>
  <c r="C40" i="26"/>
  <c r="D40" i="26" s="1"/>
  <c r="B40" i="26"/>
  <c r="G40" i="26"/>
  <c r="A42" i="26" l="1"/>
  <c r="C41" i="26"/>
  <c r="D41" i="26" s="1"/>
  <c r="B41" i="26"/>
  <c r="G41" i="26"/>
  <c r="A19" i="25"/>
  <c r="B20" i="25"/>
  <c r="C19" i="25"/>
  <c r="M19" i="25" s="1"/>
  <c r="F19" i="25"/>
  <c r="H19" i="25" s="1"/>
  <c r="B21" i="25" l="1"/>
  <c r="A20" i="25"/>
  <c r="C20" i="25"/>
  <c r="M20" i="25" s="1"/>
  <c r="F20" i="25"/>
  <c r="H20" i="25" s="1"/>
  <c r="C42" i="26"/>
  <c r="D42" i="26" s="1"/>
  <c r="A43" i="26"/>
  <c r="B42" i="26"/>
  <c r="G42" i="26"/>
  <c r="A44" i="26" l="1"/>
  <c r="C43" i="26"/>
  <c r="D43" i="26" s="1"/>
  <c r="B43" i="26"/>
  <c r="G43" i="26"/>
  <c r="A21" i="25"/>
  <c r="B22" i="25"/>
  <c r="F21" i="25"/>
  <c r="H21" i="25" s="1"/>
  <c r="C21" i="25"/>
  <c r="M21" i="25" s="1"/>
  <c r="B23" i="25" l="1"/>
  <c r="A22" i="25"/>
  <c r="C22" i="25"/>
  <c r="M22" i="25" s="1"/>
  <c r="F22" i="25"/>
  <c r="H22" i="25" s="1"/>
  <c r="A45" i="26"/>
  <c r="B44" i="26"/>
  <c r="C44" i="26"/>
  <c r="D44" i="26" s="1"/>
  <c r="G44" i="26"/>
  <c r="A46" i="26" l="1"/>
  <c r="C45" i="26"/>
  <c r="D45" i="26" s="1"/>
  <c r="B45" i="26"/>
  <c r="G45" i="26"/>
  <c r="A23" i="25"/>
  <c r="B24" i="25"/>
  <c r="C23" i="25"/>
  <c r="M23" i="25" s="1"/>
  <c r="F23" i="25"/>
  <c r="H23" i="25" s="1"/>
  <c r="B25" i="25" l="1"/>
  <c r="A24" i="25"/>
  <c r="C24" i="25"/>
  <c r="M24" i="25" s="1"/>
  <c r="F24" i="25"/>
  <c r="H24" i="25" s="1"/>
  <c r="A47" i="26"/>
  <c r="C46" i="26"/>
  <c r="D46" i="26" s="1"/>
  <c r="B46" i="26"/>
  <c r="G46" i="26"/>
  <c r="A48" i="26" l="1"/>
  <c r="B47" i="26"/>
  <c r="G47" i="26"/>
  <c r="C47" i="26"/>
  <c r="D47" i="26" s="1"/>
  <c r="A25" i="25"/>
  <c r="B26" i="25"/>
  <c r="F25" i="25"/>
  <c r="H25" i="25" s="1"/>
  <c r="C25" i="25"/>
  <c r="M25" i="25" s="1"/>
  <c r="B27" i="25" l="1"/>
  <c r="A26" i="25"/>
  <c r="C26" i="25"/>
  <c r="M26" i="25" s="1"/>
  <c r="F26" i="25"/>
  <c r="H26" i="25" s="1"/>
  <c r="A49" i="26"/>
  <c r="C48" i="26"/>
  <c r="D48" i="26" s="1"/>
  <c r="G48" i="26"/>
  <c r="B48" i="26"/>
  <c r="C49" i="26" l="1"/>
  <c r="D49" i="26" s="1"/>
  <c r="G49" i="26"/>
  <c r="A50" i="26"/>
  <c r="B49" i="26"/>
  <c r="A27" i="25"/>
  <c r="B28" i="25"/>
  <c r="C27" i="25"/>
  <c r="M27" i="25" s="1"/>
  <c r="F27" i="25"/>
  <c r="H27" i="25" s="1"/>
  <c r="C50" i="26" l="1"/>
  <c r="D50" i="26" s="1"/>
  <c r="A51" i="26"/>
  <c r="G50" i="26"/>
  <c r="B50" i="26"/>
  <c r="B29" i="25"/>
  <c r="A28" i="25"/>
  <c r="C28" i="25"/>
  <c r="M28" i="25" s="1"/>
  <c r="F28" i="25"/>
  <c r="H28" i="25" s="1"/>
  <c r="A52" i="26" l="1"/>
  <c r="G51" i="26"/>
  <c r="C51" i="26"/>
  <c r="D51" i="26" s="1"/>
  <c r="B51" i="26"/>
  <c r="A29" i="25"/>
  <c r="B30" i="25"/>
  <c r="F29" i="25"/>
  <c r="H29" i="25" s="1"/>
  <c r="C29" i="25"/>
  <c r="M29" i="25" s="1"/>
  <c r="B31" i="25" l="1"/>
  <c r="A30" i="25"/>
  <c r="C30" i="25"/>
  <c r="M30" i="25" s="1"/>
  <c r="F30" i="25"/>
  <c r="H30" i="25" s="1"/>
  <c r="A53" i="26"/>
  <c r="C52" i="26"/>
  <c r="D52" i="26" s="1"/>
  <c r="G52" i="26"/>
  <c r="B52" i="26"/>
  <c r="A54" i="26" l="1"/>
  <c r="C53" i="26"/>
  <c r="D53" i="26" s="1"/>
  <c r="G53" i="26"/>
  <c r="B53" i="26"/>
  <c r="A31" i="25"/>
  <c r="B32" i="25"/>
  <c r="C31" i="25"/>
  <c r="M31" i="25" s="1"/>
  <c r="F31" i="25"/>
  <c r="H31" i="25" s="1"/>
  <c r="B33" i="25" l="1"/>
  <c r="A32" i="25"/>
  <c r="C32" i="25"/>
  <c r="M32" i="25" s="1"/>
  <c r="F32" i="25"/>
  <c r="H32" i="25" s="1"/>
  <c r="A55" i="26"/>
  <c r="C54" i="26"/>
  <c r="D54" i="26" s="1"/>
  <c r="G54" i="26"/>
  <c r="B54" i="26"/>
  <c r="A56" i="26" l="1"/>
  <c r="G55" i="26"/>
  <c r="C55" i="26"/>
  <c r="D55" i="26" s="1"/>
  <c r="B55" i="26"/>
  <c r="A33" i="25"/>
  <c r="B34" i="25"/>
  <c r="F33" i="25"/>
  <c r="H33" i="25" s="1"/>
  <c r="C33" i="25"/>
  <c r="M33" i="25" s="1"/>
  <c r="B35" i="25" l="1"/>
  <c r="A34" i="25"/>
  <c r="F34" i="25"/>
  <c r="H34" i="25" s="1"/>
  <c r="C34" i="25"/>
  <c r="M34" i="25" s="1"/>
  <c r="A57" i="26"/>
  <c r="C56" i="26"/>
  <c r="D56" i="26" s="1"/>
  <c r="G56" i="26"/>
  <c r="B56" i="26"/>
  <c r="C57" i="26" l="1"/>
  <c r="D57" i="26" s="1"/>
  <c r="G57" i="26"/>
  <c r="A58" i="26"/>
  <c r="B57" i="26"/>
  <c r="A35" i="25"/>
  <c r="B36" i="25"/>
  <c r="F35" i="25"/>
  <c r="H35" i="25" s="1"/>
  <c r="C35" i="25"/>
  <c r="M35" i="25" s="1"/>
  <c r="C58" i="26" l="1"/>
  <c r="D58" i="26" s="1"/>
  <c r="A59" i="26"/>
  <c r="G58" i="26"/>
  <c r="B58" i="26"/>
  <c r="B37" i="25"/>
  <c r="A36" i="25"/>
  <c r="F36" i="25"/>
  <c r="H36" i="25" s="1"/>
  <c r="C36" i="25"/>
  <c r="M36" i="25" s="1"/>
  <c r="A60" i="26" l="1"/>
  <c r="G59" i="26"/>
  <c r="C59" i="26"/>
  <c r="D59" i="26" s="1"/>
  <c r="B59" i="26"/>
  <c r="A37" i="25"/>
  <c r="B38" i="25"/>
  <c r="F37" i="25"/>
  <c r="H37" i="25" s="1"/>
  <c r="C37" i="25"/>
  <c r="M37" i="25" s="1"/>
  <c r="B39" i="25" l="1"/>
  <c r="A38" i="25"/>
  <c r="F38" i="25"/>
  <c r="H38" i="25" s="1"/>
  <c r="C38" i="25"/>
  <c r="M38" i="25" s="1"/>
  <c r="A61" i="26"/>
  <c r="C60" i="26"/>
  <c r="D60" i="26" s="1"/>
  <c r="G60" i="26"/>
  <c r="B60" i="26"/>
  <c r="A62" i="26" l="1"/>
  <c r="C61" i="26"/>
  <c r="D61" i="26" s="1"/>
  <c r="G61" i="26"/>
  <c r="B61" i="26"/>
  <c r="A39" i="25"/>
  <c r="B40" i="25"/>
  <c r="F39" i="25"/>
  <c r="H39" i="25" s="1"/>
  <c r="C39" i="25"/>
  <c r="M39" i="25"/>
  <c r="B41" i="25" l="1"/>
  <c r="A40" i="25"/>
  <c r="M40" i="25"/>
  <c r="F40" i="25"/>
  <c r="H40" i="25" s="1"/>
  <c r="C40" i="25"/>
  <c r="A63" i="26"/>
  <c r="C62" i="26"/>
  <c r="D62" i="26" s="1"/>
  <c r="G62" i="26"/>
  <c r="B62" i="26"/>
  <c r="A64" i="26" l="1"/>
  <c r="G63" i="26"/>
  <c r="C63" i="26"/>
  <c r="D63" i="26" s="1"/>
  <c r="B63" i="26"/>
  <c r="A41" i="25"/>
  <c r="B42" i="25"/>
  <c r="F41" i="25"/>
  <c r="H41" i="25" s="1"/>
  <c r="C41" i="25"/>
  <c r="M41" i="25"/>
  <c r="B43" i="25" l="1"/>
  <c r="A42" i="25"/>
  <c r="F42" i="25"/>
  <c r="H42" i="25" s="1"/>
  <c r="M42" i="25"/>
  <c r="C42" i="25"/>
  <c r="A65" i="26"/>
  <c r="C64" i="26"/>
  <c r="D64" i="26" s="1"/>
  <c r="G64" i="26"/>
  <c r="B64" i="26"/>
  <c r="C65" i="26" l="1"/>
  <c r="D65" i="26" s="1"/>
  <c r="G65" i="26"/>
  <c r="A66" i="26"/>
  <c r="B65" i="26"/>
  <c r="A43" i="25"/>
  <c r="B44" i="25"/>
  <c r="F43" i="25"/>
  <c r="H43" i="25" s="1"/>
  <c r="M43" i="25"/>
  <c r="C43" i="25"/>
  <c r="G66" i="26" l="1"/>
  <c r="C66" i="26"/>
  <c r="D66" i="26" s="1"/>
  <c r="A67" i="26"/>
  <c r="B66" i="26"/>
  <c r="B45" i="25"/>
  <c r="A44" i="25"/>
  <c r="M44" i="25"/>
  <c r="F44" i="25"/>
  <c r="H44" i="25" s="1"/>
  <c r="C44" i="25"/>
  <c r="A68" i="26" l="1"/>
  <c r="G67" i="26"/>
  <c r="C67" i="26"/>
  <c r="D67" i="26" s="1"/>
  <c r="B67" i="26"/>
  <c r="A45" i="25"/>
  <c r="B46" i="25"/>
  <c r="F45" i="25"/>
  <c r="H45" i="25" s="1"/>
  <c r="C45" i="25"/>
  <c r="M45" i="25"/>
  <c r="B47" i="25" l="1"/>
  <c r="A46" i="25"/>
  <c r="F46" i="25"/>
  <c r="H46" i="25" s="1"/>
  <c r="M46" i="25"/>
  <c r="C46" i="25"/>
  <c r="A69" i="26"/>
  <c r="C68" i="26"/>
  <c r="D68" i="26" s="1"/>
  <c r="G68" i="26"/>
  <c r="B68" i="26"/>
  <c r="A70" i="26" l="1"/>
  <c r="C69" i="26"/>
  <c r="D69" i="26" s="1"/>
  <c r="G69" i="26"/>
  <c r="B69" i="26"/>
  <c r="A47" i="25"/>
  <c r="B48" i="25"/>
  <c r="F47" i="25"/>
  <c r="H47" i="25" s="1"/>
  <c r="C47" i="25"/>
  <c r="M47" i="25"/>
  <c r="B49" i="25" l="1"/>
  <c r="A48" i="25"/>
  <c r="M48" i="25"/>
  <c r="F48" i="25"/>
  <c r="H48" i="25" s="1"/>
  <c r="C48" i="25"/>
  <c r="G70" i="26"/>
  <c r="A71" i="26"/>
  <c r="C70" i="26"/>
  <c r="D70" i="26" s="1"/>
  <c r="B70" i="26"/>
  <c r="A72" i="26" l="1"/>
  <c r="G71" i="26"/>
  <c r="C71" i="26"/>
  <c r="D71" i="26" s="1"/>
  <c r="B71" i="26"/>
  <c r="A49" i="25"/>
  <c r="B50" i="25"/>
  <c r="F49" i="25"/>
  <c r="H49" i="25" s="1"/>
  <c r="C49" i="25"/>
  <c r="M49" i="25"/>
  <c r="B51" i="25" l="1"/>
  <c r="A50" i="25"/>
  <c r="F50" i="25"/>
  <c r="H50" i="25" s="1"/>
  <c r="C50" i="25"/>
  <c r="M50" i="25"/>
  <c r="A73" i="26"/>
  <c r="C72" i="26"/>
  <c r="D72" i="26" s="1"/>
  <c r="G72" i="26"/>
  <c r="B72" i="26"/>
  <c r="C73" i="26" l="1"/>
  <c r="D73" i="26" s="1"/>
  <c r="G73" i="26"/>
  <c r="A74" i="26"/>
  <c r="B73" i="26"/>
  <c r="A51" i="25"/>
  <c r="B52" i="25"/>
  <c r="F51" i="25"/>
  <c r="H51" i="25" s="1"/>
  <c r="C51" i="25"/>
  <c r="M51" i="25"/>
  <c r="G74" i="26" l="1"/>
  <c r="C74" i="26"/>
  <c r="D74" i="26" s="1"/>
  <c r="A75" i="26"/>
  <c r="B74" i="26"/>
  <c r="B53" i="25"/>
  <c r="A52" i="25"/>
  <c r="C52" i="25"/>
  <c r="M52" i="25"/>
  <c r="F52" i="25"/>
  <c r="H52" i="25" s="1"/>
  <c r="A76" i="26" l="1"/>
  <c r="G75" i="26"/>
  <c r="C75" i="26"/>
  <c r="D75" i="26" s="1"/>
  <c r="B75" i="26"/>
  <c r="A53" i="25"/>
  <c r="B54" i="25"/>
  <c r="F53" i="25"/>
  <c r="H53" i="25" s="1"/>
  <c r="M53" i="25"/>
  <c r="C53" i="25"/>
  <c r="B55" i="25" l="1"/>
  <c r="A54" i="25"/>
  <c r="F54" i="25"/>
  <c r="H54" i="25" s="1"/>
  <c r="C54" i="25"/>
  <c r="M54" i="25"/>
  <c r="A77" i="26"/>
  <c r="C76" i="26"/>
  <c r="D76" i="26" s="1"/>
  <c r="G76" i="26"/>
  <c r="B76" i="26"/>
  <c r="A78" i="26" l="1"/>
  <c r="G77" i="26"/>
  <c r="C77" i="26"/>
  <c r="D77" i="26" s="1"/>
  <c r="B77" i="26"/>
  <c r="A55" i="25"/>
  <c r="B56" i="25"/>
  <c r="F55" i="25"/>
  <c r="H55" i="25" s="1"/>
  <c r="M55" i="25"/>
  <c r="C55" i="25"/>
  <c r="B57" i="25" l="1"/>
  <c r="A56" i="25"/>
  <c r="C56" i="25"/>
  <c r="M56" i="25"/>
  <c r="F56" i="25"/>
  <c r="H56" i="25" s="1"/>
  <c r="C78" i="26"/>
  <c r="D78" i="26" s="1"/>
  <c r="A79" i="26"/>
  <c r="G78" i="26"/>
  <c r="B78" i="26"/>
  <c r="A80" i="26" l="1"/>
  <c r="G79" i="26"/>
  <c r="C79" i="26"/>
  <c r="D79" i="26" s="1"/>
  <c r="B79" i="26"/>
  <c r="A57" i="25"/>
  <c r="B58" i="25"/>
  <c r="F57" i="25"/>
  <c r="H57" i="25" s="1"/>
  <c r="M57" i="25"/>
  <c r="C57" i="25"/>
  <c r="B59" i="25" l="1"/>
  <c r="A58" i="25"/>
  <c r="F58" i="25"/>
  <c r="H58" i="25" s="1"/>
  <c r="C58" i="25"/>
  <c r="M58" i="25"/>
  <c r="A81" i="26"/>
  <c r="C80" i="26"/>
  <c r="D80" i="26" s="1"/>
  <c r="G80" i="26"/>
  <c r="B80" i="26"/>
  <c r="G81" i="26" l="1"/>
  <c r="A82" i="26"/>
  <c r="C81" i="26"/>
  <c r="D81" i="26" s="1"/>
  <c r="B81" i="26"/>
  <c r="A59" i="25"/>
  <c r="B60" i="25"/>
  <c r="F59" i="25"/>
  <c r="H59" i="25" s="1"/>
  <c r="M59" i="25"/>
  <c r="C59" i="25"/>
  <c r="B61" i="25" l="1"/>
  <c r="A60" i="25"/>
  <c r="F60" i="25"/>
  <c r="H60" i="25" s="1"/>
  <c r="M60" i="25"/>
  <c r="C60" i="25"/>
  <c r="C82" i="26"/>
  <c r="D82" i="26" s="1"/>
  <c r="A83" i="26"/>
  <c r="G82" i="26"/>
  <c r="B82" i="26"/>
  <c r="A84" i="26" l="1"/>
  <c r="G83" i="26"/>
  <c r="C83" i="26"/>
  <c r="D83" i="26" s="1"/>
  <c r="B83" i="26"/>
  <c r="A61" i="25"/>
  <c r="B62" i="25"/>
  <c r="M61" i="25"/>
  <c r="F61" i="25"/>
  <c r="H61" i="25" s="1"/>
  <c r="C61" i="25"/>
  <c r="B63" i="25" l="1"/>
  <c r="A62" i="25"/>
  <c r="F62" i="25"/>
  <c r="H62" i="25" s="1"/>
  <c r="M62" i="25"/>
  <c r="C62" i="25"/>
  <c r="A85" i="26"/>
  <c r="C84" i="26"/>
  <c r="D84" i="26" s="1"/>
  <c r="G84" i="26"/>
  <c r="B84" i="26"/>
  <c r="A86" i="26" l="1"/>
  <c r="G85" i="26"/>
  <c r="C85" i="26"/>
  <c r="D85" i="26" s="1"/>
  <c r="B85" i="26"/>
  <c r="A63" i="25"/>
  <c r="B64" i="25"/>
  <c r="F63" i="25"/>
  <c r="H63" i="25" s="1"/>
  <c r="M63" i="25"/>
  <c r="C63" i="25"/>
  <c r="B65" i="25" l="1"/>
  <c r="A64" i="25"/>
  <c r="F64" i="25"/>
  <c r="H64" i="25" s="1"/>
  <c r="M64" i="25"/>
  <c r="C64" i="25"/>
  <c r="C86" i="26"/>
  <c r="D86" i="26" s="1"/>
  <c r="G86" i="26"/>
  <c r="A87" i="26"/>
  <c r="B86" i="26"/>
  <c r="A88" i="26" l="1"/>
  <c r="C87" i="26"/>
  <c r="D87" i="26" s="1"/>
  <c r="G87" i="26"/>
  <c r="B87" i="26"/>
  <c r="A65" i="25"/>
  <c r="B66" i="25"/>
  <c r="M65" i="25"/>
  <c r="F65" i="25"/>
  <c r="H65" i="25" s="1"/>
  <c r="C65" i="25"/>
  <c r="B67" i="25" l="1"/>
  <c r="A66" i="25"/>
  <c r="F66" i="25"/>
  <c r="H66" i="25" s="1"/>
  <c r="M66" i="25"/>
  <c r="C66" i="25"/>
  <c r="A89" i="26"/>
  <c r="C88" i="26"/>
  <c r="D88" i="26" s="1"/>
  <c r="G88" i="26"/>
  <c r="B88" i="26"/>
  <c r="C89" i="26" l="1"/>
  <c r="D89" i="26" s="1"/>
  <c r="A90" i="26"/>
  <c r="G89" i="26"/>
  <c r="B89" i="26"/>
  <c r="A67" i="25"/>
  <c r="B68" i="25"/>
  <c r="M67" i="25"/>
  <c r="F67" i="25"/>
  <c r="H67" i="25" s="1"/>
  <c r="C67" i="25"/>
  <c r="B69" i="25" l="1"/>
  <c r="A68" i="25"/>
  <c r="F68" i="25"/>
  <c r="H68" i="25" s="1"/>
  <c r="M68" i="25"/>
  <c r="C68" i="25"/>
  <c r="C90" i="26"/>
  <c r="D90" i="26" s="1"/>
  <c r="G90" i="26"/>
  <c r="A91" i="26"/>
  <c r="B90" i="26"/>
  <c r="G91" i="26" l="1"/>
  <c r="A92" i="26"/>
  <c r="C91" i="26"/>
  <c r="D91" i="26" s="1"/>
  <c r="B91" i="26"/>
  <c r="A69" i="25"/>
  <c r="B70" i="25"/>
  <c r="M69" i="25"/>
  <c r="F69" i="25"/>
  <c r="H69" i="25" s="1"/>
  <c r="C69" i="25"/>
  <c r="B71" i="25" l="1"/>
  <c r="A70" i="25"/>
  <c r="F70" i="25"/>
  <c r="H70" i="25" s="1"/>
  <c r="M70" i="25"/>
  <c r="C70" i="25"/>
  <c r="A93" i="26"/>
  <c r="C92" i="26"/>
  <c r="D92" i="26" s="1"/>
  <c r="G92" i="26"/>
  <c r="B92" i="26"/>
  <c r="G93" i="26" l="1"/>
  <c r="A94" i="26"/>
  <c r="C93" i="26"/>
  <c r="D93" i="26" s="1"/>
  <c r="B93" i="26"/>
  <c r="A71" i="25"/>
  <c r="B72" i="25"/>
  <c r="M71" i="25"/>
  <c r="F71" i="25"/>
  <c r="H71" i="25" s="1"/>
  <c r="C71" i="25"/>
  <c r="B73" i="25" l="1"/>
  <c r="A72" i="25"/>
  <c r="F72" i="25"/>
  <c r="H72" i="25" s="1"/>
  <c r="M72" i="25"/>
  <c r="C72" i="25"/>
  <c r="C94" i="26"/>
  <c r="D94" i="26" s="1"/>
  <c r="A95" i="26"/>
  <c r="G94" i="26"/>
  <c r="B94" i="26"/>
  <c r="G95" i="26" l="1"/>
  <c r="A96" i="26"/>
  <c r="C95" i="26"/>
  <c r="D95" i="26" s="1"/>
  <c r="B95" i="26"/>
  <c r="A73" i="25"/>
  <c r="B74" i="25"/>
  <c r="M73" i="25"/>
  <c r="F73" i="25"/>
  <c r="H73" i="25" s="1"/>
  <c r="C73" i="25"/>
  <c r="B75" i="25" l="1"/>
  <c r="A74" i="25"/>
  <c r="F74" i="25"/>
  <c r="H74" i="25" s="1"/>
  <c r="M74" i="25"/>
  <c r="C74" i="25"/>
  <c r="A97" i="26"/>
  <c r="C96" i="26"/>
  <c r="D96" i="26" s="1"/>
  <c r="G96" i="26"/>
  <c r="B96" i="26"/>
  <c r="G97" i="26" l="1"/>
  <c r="C97" i="26"/>
  <c r="D97" i="26" s="1"/>
  <c r="B97" i="26"/>
  <c r="A75" i="25"/>
  <c r="B76" i="25"/>
  <c r="M75" i="25"/>
  <c r="F75" i="25"/>
  <c r="H75" i="25" s="1"/>
  <c r="C75" i="25"/>
  <c r="F97" i="26" l="1"/>
  <c r="H97" i="26" s="1"/>
  <c r="E96" i="26" s="1"/>
  <c r="B77" i="25"/>
  <c r="A76" i="25"/>
  <c r="F76" i="25"/>
  <c r="H76" i="25" s="1"/>
  <c r="M76" i="25"/>
  <c r="C76" i="25"/>
  <c r="F96" i="26" l="1"/>
  <c r="H96" i="26" s="1"/>
  <c r="E95" i="26" s="1"/>
  <c r="A77" i="25"/>
  <c r="B78" i="25"/>
  <c r="M77" i="25"/>
  <c r="F77" i="25"/>
  <c r="H77" i="25" s="1"/>
  <c r="C77" i="25"/>
  <c r="F95" i="26" l="1"/>
  <c r="H95" i="26" s="1"/>
  <c r="E94" i="26" s="1"/>
  <c r="B79" i="25"/>
  <c r="A78" i="25"/>
  <c r="F78" i="25"/>
  <c r="H78" i="25" s="1"/>
  <c r="M78" i="25"/>
  <c r="C78" i="25"/>
  <c r="F94" i="26" l="1"/>
  <c r="H94" i="26" s="1"/>
  <c r="E93" i="26" s="1"/>
  <c r="A79" i="25"/>
  <c r="B80" i="25"/>
  <c r="M79" i="25"/>
  <c r="F79" i="25"/>
  <c r="H79" i="25" s="1"/>
  <c r="C79" i="25"/>
  <c r="B81" i="25" l="1"/>
  <c r="A80" i="25"/>
  <c r="F80" i="25"/>
  <c r="H80" i="25" s="1"/>
  <c r="M80" i="25"/>
  <c r="C80" i="25"/>
  <c r="F93" i="26"/>
  <c r="H93" i="26" s="1"/>
  <c r="E92" i="26" s="1"/>
  <c r="F92" i="26" l="1"/>
  <c r="H92" i="26" s="1"/>
  <c r="E91" i="26" s="1"/>
  <c r="A81" i="25"/>
  <c r="B82" i="25"/>
  <c r="M81" i="25"/>
  <c r="F81" i="25"/>
  <c r="H81" i="25" s="1"/>
  <c r="C81" i="25"/>
  <c r="F91" i="26" l="1"/>
  <c r="H91" i="26" s="1"/>
  <c r="E90" i="26" s="1"/>
  <c r="B83" i="25"/>
  <c r="A82" i="25"/>
  <c r="F82" i="25"/>
  <c r="H82" i="25" s="1"/>
  <c r="M82" i="25"/>
  <c r="C82" i="25"/>
  <c r="F90" i="26" l="1"/>
  <c r="H90" i="26" s="1"/>
  <c r="E89" i="26" s="1"/>
  <c r="A83" i="25"/>
  <c r="B84" i="25"/>
  <c r="M83" i="25"/>
  <c r="F83" i="25"/>
  <c r="H83" i="25" s="1"/>
  <c r="C83" i="25"/>
  <c r="F89" i="26" l="1"/>
  <c r="H89" i="26" s="1"/>
  <c r="E88" i="26" s="1"/>
  <c r="B85" i="25"/>
  <c r="A84" i="25"/>
  <c r="F84" i="25"/>
  <c r="H84" i="25" s="1"/>
  <c r="M84" i="25"/>
  <c r="C84" i="25"/>
  <c r="F88" i="26" l="1"/>
  <c r="H88" i="26" s="1"/>
  <c r="E87" i="26" s="1"/>
  <c r="A85" i="25"/>
  <c r="B86" i="25"/>
  <c r="M85" i="25"/>
  <c r="F85" i="25"/>
  <c r="H85" i="25" s="1"/>
  <c r="C85" i="25"/>
  <c r="F87" i="26" l="1"/>
  <c r="H87" i="26" s="1"/>
  <c r="E86" i="26" s="1"/>
  <c r="B87" i="25"/>
  <c r="A86" i="25"/>
  <c r="F86" i="25"/>
  <c r="H86" i="25" s="1"/>
  <c r="M86" i="25"/>
  <c r="C86" i="25"/>
  <c r="F86" i="26" l="1"/>
  <c r="H86" i="26" s="1"/>
  <c r="E85" i="26" s="1"/>
  <c r="A87" i="25"/>
  <c r="B88" i="25"/>
  <c r="M87" i="25"/>
  <c r="F87" i="25"/>
  <c r="H87" i="25" s="1"/>
  <c r="C87" i="25"/>
  <c r="F85" i="26" l="1"/>
  <c r="H85" i="26" s="1"/>
  <c r="E84" i="26" s="1"/>
  <c r="B89" i="25"/>
  <c r="A88" i="25"/>
  <c r="F88" i="25"/>
  <c r="H88" i="25" s="1"/>
  <c r="M88" i="25"/>
  <c r="C88" i="25"/>
  <c r="F84" i="26" l="1"/>
  <c r="H84" i="26" s="1"/>
  <c r="E83" i="26" s="1"/>
  <c r="A89" i="25"/>
  <c r="B90" i="25"/>
  <c r="M89" i="25"/>
  <c r="F89" i="25"/>
  <c r="H89" i="25" s="1"/>
  <c r="C89" i="25"/>
  <c r="F83" i="26" l="1"/>
  <c r="H83" i="26" s="1"/>
  <c r="E82" i="26" s="1"/>
  <c r="B91" i="25"/>
  <c r="A90" i="25"/>
  <c r="M90" i="25"/>
  <c r="F90" i="25"/>
  <c r="H90" i="25" s="1"/>
  <c r="C90" i="25"/>
  <c r="A91" i="25" l="1"/>
  <c r="B92" i="25"/>
  <c r="F91" i="25"/>
  <c r="H91" i="25" s="1"/>
  <c r="M91" i="25"/>
  <c r="C91" i="25"/>
  <c r="F82" i="26"/>
  <c r="H82" i="26" s="1"/>
  <c r="E81" i="26" s="1"/>
  <c r="F81" i="26" l="1"/>
  <c r="H81" i="26" s="1"/>
  <c r="E80" i="26" s="1"/>
  <c r="B93" i="25"/>
  <c r="A92" i="25"/>
  <c r="M92" i="25"/>
  <c r="F92" i="25"/>
  <c r="H92" i="25" s="1"/>
  <c r="C92" i="25"/>
  <c r="F80" i="26" l="1"/>
  <c r="H80" i="26" s="1"/>
  <c r="E79" i="26" s="1"/>
  <c r="A93" i="25"/>
  <c r="B94" i="25"/>
  <c r="F93" i="25"/>
  <c r="H93" i="25" s="1"/>
  <c r="M93" i="25"/>
  <c r="C93" i="25"/>
  <c r="B95" i="25" l="1"/>
  <c r="A94" i="25"/>
  <c r="F94" i="25"/>
  <c r="H94" i="25" s="1"/>
  <c r="M94" i="25"/>
  <c r="C94" i="25"/>
  <c r="F79" i="26"/>
  <c r="H79" i="26" s="1"/>
  <c r="E78" i="26" s="1"/>
  <c r="F78" i="26" l="1"/>
  <c r="H78" i="26" s="1"/>
  <c r="E77" i="26" s="1"/>
  <c r="A95" i="25"/>
  <c r="B96" i="25"/>
  <c r="F95" i="25"/>
  <c r="H95" i="25" s="1"/>
  <c r="M95" i="25"/>
  <c r="C95" i="25"/>
  <c r="F77" i="26" l="1"/>
  <c r="H77" i="26" s="1"/>
  <c r="E76" i="26" s="1"/>
  <c r="B97" i="25"/>
  <c r="A96" i="25"/>
  <c r="F96" i="25"/>
  <c r="H96" i="25" s="1"/>
  <c r="M96" i="25"/>
  <c r="C96" i="25"/>
  <c r="F76" i="26" l="1"/>
  <c r="H76" i="26" s="1"/>
  <c r="E75" i="26" s="1"/>
  <c r="A97" i="25"/>
  <c r="F97" i="25"/>
  <c r="H97" i="25" s="1"/>
  <c r="M97" i="25"/>
  <c r="C97" i="25"/>
  <c r="F75" i="26" l="1"/>
  <c r="H75" i="26" s="1"/>
  <c r="E74" i="26" s="1"/>
  <c r="K97" i="25"/>
  <c r="N97" i="25" s="1"/>
  <c r="I96" i="25" s="1"/>
  <c r="K96" i="25" l="1"/>
  <c r="N96" i="25" s="1"/>
  <c r="I95" i="25" s="1"/>
  <c r="F74" i="26"/>
  <c r="H74" i="26" s="1"/>
  <c r="E73" i="26" s="1"/>
  <c r="K95" i="25" l="1"/>
  <c r="N95" i="25" s="1"/>
  <c r="I94" i="25" s="1"/>
  <c r="F73" i="26"/>
  <c r="H73" i="26" s="1"/>
  <c r="E72" i="26" s="1"/>
  <c r="K94" i="25" l="1"/>
  <c r="N94" i="25" s="1"/>
  <c r="I93" i="25" s="1"/>
  <c r="F72" i="26"/>
  <c r="H72" i="26" s="1"/>
  <c r="E71" i="26" s="1"/>
  <c r="K93" i="25" l="1"/>
  <c r="N93" i="25" s="1"/>
  <c r="I92" i="25" s="1"/>
  <c r="F71" i="26"/>
  <c r="H71" i="26" s="1"/>
  <c r="E70" i="26" s="1"/>
  <c r="K92" i="25" l="1"/>
  <c r="N92" i="25" s="1"/>
  <c r="I91" i="25" s="1"/>
  <c r="F70" i="26"/>
  <c r="H70" i="26" s="1"/>
  <c r="E69" i="26" s="1"/>
  <c r="F69" i="26" l="1"/>
  <c r="H69" i="26" s="1"/>
  <c r="E68" i="26" s="1"/>
  <c r="K91" i="25"/>
  <c r="N91" i="25" s="1"/>
  <c r="I90" i="25" s="1"/>
  <c r="K90" i="25" l="1"/>
  <c r="N90" i="25" s="1"/>
  <c r="I89" i="25" s="1"/>
  <c r="F68" i="26"/>
  <c r="H68" i="26" s="1"/>
  <c r="E67" i="26" s="1"/>
  <c r="F67" i="26" l="1"/>
  <c r="H67" i="26" s="1"/>
  <c r="E66" i="26" s="1"/>
  <c r="K89" i="25"/>
  <c r="N89" i="25" s="1"/>
  <c r="I88" i="25" s="1"/>
  <c r="K88" i="25" l="1"/>
  <c r="N88" i="25" s="1"/>
  <c r="I87" i="25" s="1"/>
  <c r="F66" i="26"/>
  <c r="H66" i="26" s="1"/>
  <c r="E65" i="26" s="1"/>
  <c r="F65" i="26" l="1"/>
  <c r="H65" i="26" s="1"/>
  <c r="E64" i="26" s="1"/>
  <c r="K87" i="25"/>
  <c r="N87" i="25" s="1"/>
  <c r="I86" i="25" s="1"/>
  <c r="K86" i="25" l="1"/>
  <c r="N86" i="25" s="1"/>
  <c r="I85" i="25" s="1"/>
  <c r="F64" i="26"/>
  <c r="H64" i="26" s="1"/>
  <c r="E63" i="26" s="1"/>
  <c r="F63" i="26" l="1"/>
  <c r="H63" i="26" s="1"/>
  <c r="E62" i="26" s="1"/>
  <c r="K85" i="25"/>
  <c r="N85" i="25" s="1"/>
  <c r="I84" i="25" s="1"/>
  <c r="F62" i="26" l="1"/>
  <c r="H62" i="26" s="1"/>
  <c r="E61" i="26" s="1"/>
  <c r="K84" i="25"/>
  <c r="N84" i="25" s="1"/>
  <c r="I83" i="25" s="1"/>
  <c r="F61" i="26" l="1"/>
  <c r="H61" i="26" s="1"/>
  <c r="E60" i="26" s="1"/>
  <c r="K83" i="25"/>
  <c r="N83" i="25" s="1"/>
  <c r="I82" i="25" s="1"/>
  <c r="F60" i="26" l="1"/>
  <c r="H60" i="26" s="1"/>
  <c r="E59" i="26" s="1"/>
  <c r="K82" i="25"/>
  <c r="N82" i="25" s="1"/>
  <c r="I81" i="25" s="1"/>
  <c r="K81" i="25" l="1"/>
  <c r="N81" i="25" s="1"/>
  <c r="I80" i="25" s="1"/>
  <c r="F59" i="26"/>
  <c r="H59" i="26" s="1"/>
  <c r="E58" i="26" s="1"/>
  <c r="F58" i="26" l="1"/>
  <c r="H58" i="26" s="1"/>
  <c r="E57" i="26" s="1"/>
  <c r="K80" i="25"/>
  <c r="N80" i="25" s="1"/>
  <c r="I79" i="25" s="1"/>
  <c r="K79" i="25" l="1"/>
  <c r="N79" i="25" s="1"/>
  <c r="I78" i="25" s="1"/>
  <c r="F57" i="26"/>
  <c r="H57" i="26" s="1"/>
  <c r="E56" i="26" s="1"/>
  <c r="F56" i="26" l="1"/>
  <c r="H56" i="26" s="1"/>
  <c r="E55" i="26" s="1"/>
  <c r="K78" i="25"/>
  <c r="N78" i="25" s="1"/>
  <c r="I77" i="25" s="1"/>
  <c r="K77" i="25" l="1"/>
  <c r="N77" i="25" s="1"/>
  <c r="I76" i="25" s="1"/>
  <c r="F55" i="26"/>
  <c r="H55" i="26" s="1"/>
  <c r="E54" i="26" s="1"/>
  <c r="F54" i="26" l="1"/>
  <c r="H54" i="26" s="1"/>
  <c r="E53" i="26" s="1"/>
  <c r="K76" i="25"/>
  <c r="N76" i="25" s="1"/>
  <c r="I75" i="25" s="1"/>
  <c r="K75" i="25" l="1"/>
  <c r="N75" i="25" s="1"/>
  <c r="I74" i="25" s="1"/>
  <c r="F53" i="26"/>
  <c r="H53" i="26" s="1"/>
  <c r="E52" i="26" s="1"/>
  <c r="K74" i="25" l="1"/>
  <c r="N74" i="25" s="1"/>
  <c r="I73" i="25" s="1"/>
  <c r="F52" i="26"/>
  <c r="H52" i="26" s="1"/>
  <c r="E51" i="26" s="1"/>
  <c r="F51" i="26" l="1"/>
  <c r="H51" i="26" s="1"/>
  <c r="E50" i="26" s="1"/>
  <c r="K73" i="25"/>
  <c r="N73" i="25" s="1"/>
  <c r="I72" i="25" s="1"/>
  <c r="F50" i="26" l="1"/>
  <c r="H50" i="26" s="1"/>
  <c r="E49" i="26" s="1"/>
  <c r="K72" i="25"/>
  <c r="N72" i="25" s="1"/>
  <c r="I71" i="25" s="1"/>
  <c r="K71" i="25" l="1"/>
  <c r="N71" i="25" s="1"/>
  <c r="I70" i="25" s="1"/>
  <c r="F49" i="26"/>
  <c r="H49" i="26" s="1"/>
  <c r="E48" i="26" s="1"/>
  <c r="F48" i="26" l="1"/>
  <c r="H48" i="26" s="1"/>
  <c r="E47" i="26" s="1"/>
  <c r="K70" i="25"/>
  <c r="N70" i="25" s="1"/>
  <c r="I69" i="25" s="1"/>
  <c r="K69" i="25" l="1"/>
  <c r="N69" i="25" s="1"/>
  <c r="I68" i="25" s="1"/>
  <c r="F47" i="26"/>
  <c r="H47" i="26" s="1"/>
  <c r="E46" i="26" s="1"/>
  <c r="F46" i="26" l="1"/>
  <c r="H46" i="26" s="1"/>
  <c r="E45" i="26" s="1"/>
  <c r="K68" i="25"/>
  <c r="N68" i="25" s="1"/>
  <c r="I67" i="25" s="1"/>
  <c r="K67" i="25" l="1"/>
  <c r="N67" i="25" s="1"/>
  <c r="I66" i="25" s="1"/>
  <c r="F45" i="26"/>
  <c r="H45" i="26" s="1"/>
  <c r="E44" i="26" s="1"/>
  <c r="K66" i="25" l="1"/>
  <c r="N66" i="25" s="1"/>
  <c r="I65" i="25" s="1"/>
  <c r="F44" i="26"/>
  <c r="H44" i="26" s="1"/>
  <c r="E43" i="26" s="1"/>
  <c r="F43" i="26" l="1"/>
  <c r="H43" i="26" s="1"/>
  <c r="E42" i="26" s="1"/>
  <c r="K65" i="25"/>
  <c r="N65" i="25" s="1"/>
  <c r="I64" i="25" s="1"/>
  <c r="K64" i="25" l="1"/>
  <c r="N64" i="25" s="1"/>
  <c r="I63" i="25" s="1"/>
  <c r="F42" i="26"/>
  <c r="H42" i="26" s="1"/>
  <c r="E41" i="26" s="1"/>
  <c r="F41" i="26" l="1"/>
  <c r="H41" i="26" s="1"/>
  <c r="E40" i="26" s="1"/>
  <c r="K63" i="25"/>
  <c r="N63" i="25" s="1"/>
  <c r="I62" i="25" s="1"/>
  <c r="K62" i="25" l="1"/>
  <c r="N62" i="25" s="1"/>
  <c r="I61" i="25" s="1"/>
  <c r="F40" i="26"/>
  <c r="H40" i="26" s="1"/>
  <c r="E39" i="26" s="1"/>
  <c r="F39" i="26" l="1"/>
  <c r="H39" i="26" s="1"/>
  <c r="E38" i="26" s="1"/>
  <c r="K61" i="25"/>
  <c r="N61" i="25" s="1"/>
  <c r="I60" i="25" s="1"/>
  <c r="K60" i="25" l="1"/>
  <c r="N60" i="25" s="1"/>
  <c r="I59" i="25" s="1"/>
  <c r="F38" i="26"/>
  <c r="H38" i="26" s="1"/>
  <c r="E37" i="26" s="1"/>
  <c r="F37" i="26" l="1"/>
  <c r="H37" i="26" s="1"/>
  <c r="E36" i="26" s="1"/>
  <c r="K59" i="25"/>
  <c r="N59" i="25" s="1"/>
  <c r="I58" i="25" s="1"/>
  <c r="K58" i="25" l="1"/>
  <c r="N58" i="25" s="1"/>
  <c r="I57" i="25" s="1"/>
  <c r="F36" i="26"/>
  <c r="H36" i="26" s="1"/>
  <c r="E35" i="26" s="1"/>
  <c r="F35" i="26" l="1"/>
  <c r="H35" i="26" s="1"/>
  <c r="E34" i="26" s="1"/>
  <c r="K57" i="25"/>
  <c r="N57" i="25" s="1"/>
  <c r="I56" i="25" s="1"/>
  <c r="K56" i="25" l="1"/>
  <c r="N56" i="25" s="1"/>
  <c r="I55" i="25" s="1"/>
  <c r="F34" i="26"/>
  <c r="H34" i="26" s="1"/>
  <c r="E33" i="26" s="1"/>
  <c r="F33" i="26" l="1"/>
  <c r="H33" i="26" s="1"/>
  <c r="E32" i="26" s="1"/>
  <c r="K55" i="25"/>
  <c r="N55" i="25" s="1"/>
  <c r="I54" i="25" s="1"/>
  <c r="F32" i="26" l="1"/>
  <c r="H32" i="26" s="1"/>
  <c r="E31" i="26" s="1"/>
  <c r="K54" i="25"/>
  <c r="N54" i="25" s="1"/>
  <c r="I53" i="25" s="1"/>
  <c r="K53" i="25" l="1"/>
  <c r="N53" i="25" s="1"/>
  <c r="I52" i="25" s="1"/>
  <c r="F31" i="26"/>
  <c r="H31" i="26" s="1"/>
  <c r="E30" i="26" s="1"/>
  <c r="F30" i="26" l="1"/>
  <c r="H30" i="26" s="1"/>
  <c r="E29" i="26" s="1"/>
  <c r="K52" i="25"/>
  <c r="N52" i="25" s="1"/>
  <c r="I51" i="25" s="1"/>
  <c r="K51" i="25" l="1"/>
  <c r="N51" i="25" s="1"/>
  <c r="I50" i="25" s="1"/>
  <c r="F29" i="26"/>
  <c r="H29" i="26" s="1"/>
  <c r="E28" i="26" s="1"/>
  <c r="F28" i="26" l="1"/>
  <c r="H28" i="26" s="1"/>
  <c r="E27" i="26" s="1"/>
  <c r="K50" i="25"/>
  <c r="N50" i="25" s="1"/>
  <c r="I49" i="25" s="1"/>
  <c r="K49" i="25" l="1"/>
  <c r="N49" i="25" s="1"/>
  <c r="I48" i="25" s="1"/>
  <c r="F27" i="26"/>
  <c r="H27" i="26" s="1"/>
  <c r="E26" i="26" s="1"/>
  <c r="F26" i="26" l="1"/>
  <c r="H26" i="26" s="1"/>
  <c r="E25" i="26" s="1"/>
  <c r="K48" i="25"/>
  <c r="N48" i="25" s="1"/>
  <c r="I47" i="25" s="1"/>
  <c r="K47" i="25" l="1"/>
  <c r="N47" i="25" s="1"/>
  <c r="I46" i="25" s="1"/>
  <c r="F25" i="26"/>
  <c r="H25" i="26" s="1"/>
  <c r="E24" i="26" s="1"/>
  <c r="F24" i="26" l="1"/>
  <c r="H24" i="26" s="1"/>
  <c r="E23" i="26" s="1"/>
  <c r="K46" i="25"/>
  <c r="N46" i="25" s="1"/>
  <c r="I45" i="25" s="1"/>
  <c r="K45" i="25" l="1"/>
  <c r="N45" i="25" s="1"/>
  <c r="I44" i="25" s="1"/>
  <c r="F23" i="26"/>
  <c r="H23" i="26" s="1"/>
  <c r="E22" i="26" s="1"/>
  <c r="F22" i="26" l="1"/>
  <c r="H22" i="26" s="1"/>
  <c r="E21" i="26" s="1"/>
  <c r="K44" i="25"/>
  <c r="N44" i="25" s="1"/>
  <c r="I43" i="25" s="1"/>
  <c r="K43" i="25" l="1"/>
  <c r="N43" i="25" s="1"/>
  <c r="I42" i="25" s="1"/>
  <c r="F21" i="26"/>
  <c r="H21" i="26" s="1"/>
  <c r="E20" i="26" s="1"/>
  <c r="F20" i="26" l="1"/>
  <c r="H20" i="26" s="1"/>
  <c r="E19" i="26" s="1"/>
  <c r="K42" i="25"/>
  <c r="N42" i="25" s="1"/>
  <c r="I41" i="25" s="1"/>
  <c r="K41" i="25" l="1"/>
  <c r="N41" i="25" s="1"/>
  <c r="I40" i="25" s="1"/>
  <c r="F19" i="26"/>
  <c r="H19" i="26" s="1"/>
  <c r="E18" i="26" s="1"/>
  <c r="F18" i="26" l="1"/>
  <c r="H18" i="26" s="1"/>
  <c r="E17" i="26" s="1"/>
  <c r="K40" i="25"/>
  <c r="N40" i="25" s="1"/>
  <c r="I39" i="25" s="1"/>
  <c r="K39" i="25" l="1"/>
  <c r="N39" i="25" s="1"/>
  <c r="I38" i="25" s="1"/>
  <c r="F17" i="26"/>
  <c r="H17" i="26" s="1"/>
  <c r="E16" i="26" s="1"/>
  <c r="K38" i="25" l="1"/>
  <c r="N38" i="25" s="1"/>
  <c r="I37" i="25" s="1"/>
  <c r="F16" i="26"/>
  <c r="H16" i="26" s="1"/>
  <c r="E15" i="26" s="1"/>
  <c r="F15" i="26" l="1"/>
  <c r="H15" i="26" s="1"/>
  <c r="E14" i="26" s="1"/>
  <c r="K37" i="25"/>
  <c r="N37" i="25" s="1"/>
  <c r="I36" i="25" s="1"/>
  <c r="K36" i="25" l="1"/>
  <c r="N36" i="25" s="1"/>
  <c r="I35" i="25" s="1"/>
  <c r="F14" i="26"/>
  <c r="H14" i="26" s="1"/>
  <c r="K35" i="25" l="1"/>
  <c r="N35" i="25" s="1"/>
  <c r="I34" i="25" s="1"/>
  <c r="K34" i="25" l="1"/>
  <c r="N34" i="25" s="1"/>
  <c r="I33" i="25" s="1"/>
  <c r="K33" i="25" l="1"/>
  <c r="N33" i="25" s="1"/>
  <c r="I32" i="25" s="1"/>
  <c r="K32" i="25" l="1"/>
  <c r="N32" i="25" s="1"/>
  <c r="I31" i="25" s="1"/>
  <c r="K31" i="25" l="1"/>
  <c r="N31" i="25" s="1"/>
  <c r="I30" i="25" s="1"/>
  <c r="K30" i="25" l="1"/>
  <c r="N30" i="25" s="1"/>
  <c r="I29" i="25" s="1"/>
  <c r="K29" i="25" l="1"/>
  <c r="N29" i="25" s="1"/>
  <c r="I28" i="25" s="1"/>
  <c r="K28" i="25" l="1"/>
  <c r="N28" i="25" s="1"/>
  <c r="I27" i="25" s="1"/>
  <c r="K27" i="25" l="1"/>
  <c r="N27" i="25" s="1"/>
  <c r="I26" i="25" s="1"/>
  <c r="K26" i="25" l="1"/>
  <c r="N26" i="25" s="1"/>
  <c r="I25" i="25" s="1"/>
  <c r="K25" i="25" l="1"/>
  <c r="N25" i="25" s="1"/>
  <c r="I24" i="25" s="1"/>
  <c r="K24" i="25" l="1"/>
  <c r="N24" i="25" s="1"/>
  <c r="I23" i="25" s="1"/>
  <c r="K23" i="25" l="1"/>
  <c r="N23" i="25" s="1"/>
  <c r="I22" i="25" s="1"/>
  <c r="K22" i="25" l="1"/>
  <c r="N22" i="25" s="1"/>
  <c r="I21" i="25" s="1"/>
  <c r="K21" i="25" l="1"/>
  <c r="N21" i="25" s="1"/>
  <c r="I20" i="25" s="1"/>
  <c r="K20" i="25" l="1"/>
  <c r="N20" i="25" s="1"/>
  <c r="I19" i="25" s="1"/>
  <c r="K19" i="25" l="1"/>
  <c r="N19" i="25" s="1"/>
  <c r="I18" i="25" s="1"/>
  <c r="K18" i="25" l="1"/>
  <c r="N18" i="25" s="1"/>
  <c r="I17" i="25" s="1"/>
  <c r="K17" i="25" l="1"/>
  <c r="N17" i="25" s="1"/>
  <c r="I16" i="25" s="1"/>
  <c r="K16" i="25" l="1"/>
  <c r="N16" i="25" s="1"/>
  <c r="I15" i="25" s="1"/>
  <c r="K15" i="25" l="1"/>
  <c r="N15" i="25" s="1"/>
  <c r="I14" i="25" s="1"/>
  <c r="K14" i="25" l="1"/>
  <c r="N14" i="25" s="1"/>
</calcChain>
</file>

<file path=xl/sharedStrings.xml><?xml version="1.0" encoding="utf-8"?>
<sst xmlns="http://schemas.openxmlformats.org/spreadsheetml/2006/main" count="87" uniqueCount="29">
  <si>
    <t>growth/yr</t>
  </si>
  <si>
    <t>years</t>
  </si>
  <si>
    <t>age</t>
  </si>
  <si>
    <t>retired</t>
  </si>
  <si>
    <t>worked/</t>
  </si>
  <si>
    <t>pension</t>
  </si>
  <si>
    <t>fund</t>
  </si>
  <si>
    <t>balance</t>
  </si>
  <si>
    <t>inputs</t>
  </si>
  <si>
    <t>earnings</t>
  </si>
  <si>
    <t>payments</t>
  </si>
  <si>
    <t>ending</t>
  </si>
  <si>
    <t>to pension</t>
  </si>
  <si>
    <t>return %</t>
  </si>
  <si>
    <t>beginning</t>
  </si>
  <si>
    <t>% of salary</t>
  </si>
  <si>
    <t>cola %</t>
  </si>
  <si>
    <t xml:space="preserve"> % cola</t>
  </si>
  <si>
    <t>% merit</t>
  </si>
  <si>
    <t>life</t>
  </si>
  <si>
    <t>expectancy</t>
  </si>
  <si>
    <t>age began</t>
  </si>
  <si>
    <t>working</t>
  </si>
  <si>
    <t>age of</t>
  </si>
  <si>
    <t>retirement</t>
  </si>
  <si>
    <t>final</t>
  </si>
  <si>
    <t>salary</t>
  </si>
  <si>
    <t>formula/yr</t>
  </si>
  <si>
    <t>year began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</si>
</sst>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5" fontId="2" fillId="0" borderId="0" xfId="1" applyNumberFormat="1" applyFont="1"/>
    <xf numFmtId="43" fontId="2" fillId="0" borderId="0" xfId="1" applyFont="1" applyAlignment="1">
      <alignment horizontal="right"/>
    </xf>
    <xf numFmtId="10" fontId="2" fillId="0" borderId="0" xfId="2" applyNumberFormat="1" applyFont="1"/>
    <xf numFmtId="165" fontId="2" fillId="0" borderId="0" xfId="1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10" fontId="2" fillId="2" borderId="0" xfId="2" applyNumberFormat="1" applyFont="1" applyFill="1"/>
    <xf numFmtId="165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1" applyNumberFormat="1" applyFont="1" applyBorder="1"/>
    <xf numFmtId="164" fontId="2" fillId="2" borderId="0" xfId="2" applyNumberFormat="1" applyFont="1" applyFill="1"/>
    <xf numFmtId="10" fontId="2" fillId="0" borderId="0" xfId="2" applyNumberFormat="1" applyFont="1" applyBorder="1"/>
    <xf numFmtId="0" fontId="2" fillId="0" borderId="0" xfId="0" applyFont="1" applyBorder="1"/>
    <xf numFmtId="43" fontId="2" fillId="0" borderId="0" xfId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2" borderId="0" xfId="1" applyNumberFormat="1" applyFont="1" applyFill="1"/>
    <xf numFmtId="165" fontId="2" fillId="2" borderId="0" xfId="1" applyNumberFormat="1" applyFont="1" applyFill="1" applyBorder="1"/>
    <xf numFmtId="9" fontId="2" fillId="0" borderId="0" xfId="2" applyFont="1" applyFill="1"/>
    <xf numFmtId="165" fontId="2" fillId="3" borderId="0" xfId="1" applyNumberFormat="1" applyFont="1" applyFill="1"/>
    <xf numFmtId="0" fontId="2" fillId="2" borderId="0" xfId="0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abSelected="1" zoomScale="75" workbookViewId="0">
      <selection activeCell="K12" sqref="K12"/>
    </sheetView>
  </sheetViews>
  <sheetFormatPr defaultColWidth="12.7109375" defaultRowHeight="15" x14ac:dyDescent="0.25"/>
  <cols>
    <col min="1" max="1" width="12.7109375" style="2" customWidth="1"/>
    <col min="2" max="2" width="12.7109375" style="4" customWidth="1"/>
    <col min="3" max="3" width="12.7109375" style="2" customWidth="1"/>
    <col min="4" max="16384" width="12.7109375" style="1"/>
  </cols>
  <sheetData>
    <row r="2" spans="1:11" x14ac:dyDescent="0.25">
      <c r="A2" s="1"/>
      <c r="B2" s="3" t="s">
        <v>23</v>
      </c>
      <c r="C2" s="14" t="s">
        <v>17</v>
      </c>
      <c r="D2" s="3" t="s">
        <v>1</v>
      </c>
      <c r="E2" s="3" t="s">
        <v>1</v>
      </c>
      <c r="F2" s="3" t="s">
        <v>5</v>
      </c>
      <c r="G2" s="3" t="s">
        <v>5</v>
      </c>
    </row>
    <row r="3" spans="1:11" x14ac:dyDescent="0.25">
      <c r="A3" s="1"/>
      <c r="B3" s="3" t="s">
        <v>24</v>
      </c>
      <c r="C3" s="15" t="s">
        <v>0</v>
      </c>
      <c r="D3" s="3" t="s">
        <v>22</v>
      </c>
      <c r="E3" s="3" t="s">
        <v>3</v>
      </c>
      <c r="F3" s="3" t="s">
        <v>27</v>
      </c>
      <c r="G3" s="3" t="s">
        <v>16</v>
      </c>
    </row>
    <row r="4" spans="1:11" x14ac:dyDescent="0.25">
      <c r="A4" s="1"/>
      <c r="B4" s="17">
        <v>55</v>
      </c>
      <c r="C4" s="11">
        <v>0.03</v>
      </c>
      <c r="D4" s="2">
        <f>+B4-B8</f>
        <v>30</v>
      </c>
      <c r="E4" s="8">
        <f>+A8-B4</f>
        <v>25</v>
      </c>
      <c r="F4" s="11">
        <v>2.75E-2</v>
      </c>
      <c r="G4" s="11">
        <v>2.5000000000000001E-2</v>
      </c>
    </row>
    <row r="5" spans="1:11" x14ac:dyDescent="0.25">
      <c r="B5" s="12"/>
    </row>
    <row r="6" spans="1:11" x14ac:dyDescent="0.25">
      <c r="A6" s="5" t="s">
        <v>19</v>
      </c>
      <c r="B6" s="14" t="s">
        <v>21</v>
      </c>
      <c r="C6" s="14" t="s">
        <v>18</v>
      </c>
      <c r="D6" s="3" t="s">
        <v>15</v>
      </c>
      <c r="F6" s="3" t="s">
        <v>6</v>
      </c>
      <c r="G6" s="3" t="s">
        <v>5</v>
      </c>
    </row>
    <row r="7" spans="1:11" x14ac:dyDescent="0.25">
      <c r="A7" s="5" t="s">
        <v>20</v>
      </c>
      <c r="B7" s="14" t="s">
        <v>22</v>
      </c>
      <c r="C7" s="14" t="s">
        <v>0</v>
      </c>
      <c r="D7" s="3" t="s">
        <v>12</v>
      </c>
      <c r="F7" s="3" t="s">
        <v>13</v>
      </c>
      <c r="G7" s="3" t="s">
        <v>15</v>
      </c>
      <c r="J7" s="24"/>
      <c r="K7" s="24"/>
    </row>
    <row r="8" spans="1:11" x14ac:dyDescent="0.25">
      <c r="A8" s="17">
        <v>80</v>
      </c>
      <c r="B8" s="18">
        <v>25</v>
      </c>
      <c r="C8" s="11">
        <v>0.01</v>
      </c>
      <c r="D8" s="11">
        <v>0.25800000000000001</v>
      </c>
      <c r="F8" s="7">
        <v>6.5799999999999997E-2</v>
      </c>
      <c r="G8" s="19">
        <f>+D4*F4</f>
        <v>0.82499999999999996</v>
      </c>
      <c r="J8" s="24"/>
      <c r="K8" s="24"/>
    </row>
    <row r="9" spans="1:11" x14ac:dyDescent="0.25">
      <c r="C9" s="10"/>
      <c r="J9" s="4">
        <v>8.2500000000000004E-2</v>
      </c>
      <c r="K9" s="24">
        <v>0.16400000000000001</v>
      </c>
    </row>
    <row r="10" spans="1:11" x14ac:dyDescent="0.25">
      <c r="A10" s="5"/>
      <c r="B10" s="3" t="s">
        <v>1</v>
      </c>
      <c r="C10" s="5" t="s">
        <v>25</v>
      </c>
      <c r="E10" s="3" t="s">
        <v>6</v>
      </c>
      <c r="F10" s="3"/>
      <c r="H10" s="3" t="s">
        <v>6</v>
      </c>
      <c r="J10" s="4">
        <v>7.0000000000000007E-2</v>
      </c>
      <c r="K10" s="24">
        <v>0.23</v>
      </c>
    </row>
    <row r="11" spans="1:11" x14ac:dyDescent="0.25">
      <c r="B11" s="3" t="s">
        <v>4</v>
      </c>
      <c r="C11" s="5" t="s">
        <v>26</v>
      </c>
      <c r="D11" s="3" t="s">
        <v>6</v>
      </c>
      <c r="E11" s="3" t="s">
        <v>14</v>
      </c>
      <c r="F11" s="3" t="s">
        <v>6</v>
      </c>
      <c r="G11" s="9" t="s">
        <v>5</v>
      </c>
      <c r="H11" s="3" t="s">
        <v>11</v>
      </c>
      <c r="J11" s="4">
        <v>6.5799999999999997E-2</v>
      </c>
      <c r="K11" s="24">
        <v>0.25800000000000001</v>
      </c>
    </row>
    <row r="12" spans="1:11" x14ac:dyDescent="0.25">
      <c r="A12" s="5" t="s">
        <v>2</v>
      </c>
      <c r="B12" s="3" t="s">
        <v>3</v>
      </c>
      <c r="C12" s="17">
        <v>100000</v>
      </c>
      <c r="D12" s="3" t="s">
        <v>8</v>
      </c>
      <c r="E12" s="3" t="s">
        <v>7</v>
      </c>
      <c r="F12" s="3" t="s">
        <v>9</v>
      </c>
      <c r="G12" s="9" t="s">
        <v>10</v>
      </c>
      <c r="H12" s="3" t="s">
        <v>7</v>
      </c>
      <c r="J12" s="24"/>
      <c r="K12" s="24"/>
    </row>
    <row r="13" spans="1:11" s="2" customFormat="1" x14ac:dyDescent="0.25">
      <c r="A13" s="5"/>
      <c r="B13" s="6"/>
      <c r="J13" s="24"/>
      <c r="K13" s="24"/>
    </row>
    <row r="14" spans="1:11" s="2" customFormat="1" x14ac:dyDescent="0.25">
      <c r="A14" s="5">
        <f>+A8</f>
        <v>80</v>
      </c>
      <c r="B14" s="5">
        <f t="shared" ref="B14:B45" si="0">IF(AND(A14&lt;&gt;0,A14&gt;B$4),A14-B$4,IF(AND(A14&lt;&gt;0,A14&lt;=B$4),A14-B$8,0))</f>
        <v>25</v>
      </c>
      <c r="C14" s="2">
        <f t="shared" ref="C14:C45" si="1">IF(A14=B$4,C$12,IF(AND(A14&lt;B$4,A14&gt;=B$8),C13/(1+C$4+C$8),0))</f>
        <v>0</v>
      </c>
      <c r="D14" s="2">
        <f t="shared" ref="D14:D45" si="2">IF(C14&lt;&gt;0,C14*D$8,0)</f>
        <v>0</v>
      </c>
      <c r="E14" s="8">
        <f t="shared" ref="E14:E77" si="3">+H15</f>
        <v>144154.11980252285</v>
      </c>
      <c r="F14" s="2">
        <f>IF(OR(E14&gt;0,D14&gt;0),E14*F$8+D14*F$8,0)</f>
        <v>9485.3410830060038</v>
      </c>
      <c r="G14" s="2">
        <f t="shared" ref="G14:G45" si="4">IF(A14&gt;B$4,C$12*G$8*(1+G$4)^(B14-1),0)</f>
        <v>149219.89084056357</v>
      </c>
      <c r="H14" s="20">
        <f t="shared" ref="H14:H45" si="5">+E14+D14+F14-G14</f>
        <v>4419.5700449652795</v>
      </c>
      <c r="J14" s="24"/>
      <c r="K14" s="24"/>
    </row>
    <row r="15" spans="1:11" s="2" customFormat="1" x14ac:dyDescent="0.25">
      <c r="A15" s="2">
        <f>IF((A14-1)&gt;=B$8,(A14-1),0)</f>
        <v>79</v>
      </c>
      <c r="B15" s="5">
        <f t="shared" si="0"/>
        <v>24</v>
      </c>
      <c r="C15" s="2">
        <f t="shared" si="1"/>
        <v>0</v>
      </c>
      <c r="D15" s="2">
        <f t="shared" si="2"/>
        <v>0</v>
      </c>
      <c r="E15" s="8">
        <f t="shared" si="3"/>
        <v>271846.97045448469</v>
      </c>
      <c r="F15" s="2">
        <f t="shared" ref="F15:F78" si="6">IF(OR(E15&gt;0,D15&gt;0),E15*F$8+D15*F$8,0)</f>
        <v>17887.530655905091</v>
      </c>
      <c r="G15" s="2">
        <f t="shared" si="4"/>
        <v>145580.38130786692</v>
      </c>
      <c r="H15" s="2">
        <f t="shared" si="5"/>
        <v>144154.11980252285</v>
      </c>
      <c r="J15" s="24"/>
      <c r="K15" s="24"/>
    </row>
    <row r="16" spans="1:11" s="2" customFormat="1" x14ac:dyDescent="0.25">
      <c r="A16" s="2">
        <f t="shared" ref="A16:A79" si="7">IF((A15-1)&gt;=B$8,(A15-1),0)</f>
        <v>78</v>
      </c>
      <c r="B16" s="5">
        <f t="shared" si="0"/>
        <v>23</v>
      </c>
      <c r="C16" s="2">
        <f t="shared" si="1"/>
        <v>0</v>
      </c>
      <c r="D16" s="2">
        <f t="shared" si="2"/>
        <v>0</v>
      </c>
      <c r="E16" s="8">
        <f t="shared" si="3"/>
        <v>388324.83651233127</v>
      </c>
      <c r="F16" s="2">
        <f t="shared" si="6"/>
        <v>25551.774242511397</v>
      </c>
      <c r="G16" s="2">
        <f t="shared" si="4"/>
        <v>142029.64030035798</v>
      </c>
      <c r="H16" s="2">
        <f t="shared" si="5"/>
        <v>271846.97045448469</v>
      </c>
      <c r="J16" s="24"/>
      <c r="K16" s="24"/>
    </row>
    <row r="17" spans="1:11" s="2" customFormat="1" x14ac:dyDescent="0.25">
      <c r="A17" s="2">
        <f t="shared" si="7"/>
        <v>77</v>
      </c>
      <c r="B17" s="5">
        <f t="shared" si="0"/>
        <v>22</v>
      </c>
      <c r="C17" s="2">
        <f t="shared" si="1"/>
        <v>0</v>
      </c>
      <c r="D17" s="2">
        <f t="shared" si="2"/>
        <v>0</v>
      </c>
      <c r="E17" s="8">
        <f t="shared" si="3"/>
        <v>494361.36164795258</v>
      </c>
      <c r="F17" s="2">
        <f t="shared" si="6"/>
        <v>32528.977596435278</v>
      </c>
      <c r="G17" s="2">
        <f t="shared" si="4"/>
        <v>138565.50273205657</v>
      </c>
      <c r="H17" s="2">
        <f t="shared" si="5"/>
        <v>388324.83651233127</v>
      </c>
      <c r="J17" s="24"/>
      <c r="K17" s="24"/>
    </row>
    <row r="18" spans="1:11" s="2" customFormat="1" x14ac:dyDescent="0.25">
      <c r="A18" s="2">
        <f t="shared" si="7"/>
        <v>76</v>
      </c>
      <c r="B18" s="5">
        <f t="shared" si="0"/>
        <v>21</v>
      </c>
      <c r="C18" s="2">
        <f t="shared" si="1"/>
        <v>0</v>
      </c>
      <c r="D18" s="2">
        <f t="shared" si="2"/>
        <v>0</v>
      </c>
      <c r="E18" s="8">
        <f t="shared" si="3"/>
        <v>590680.44470999273</v>
      </c>
      <c r="F18" s="2">
        <f t="shared" si="6"/>
        <v>38866.773261917522</v>
      </c>
      <c r="G18" s="2">
        <f t="shared" si="4"/>
        <v>135185.85632395765</v>
      </c>
      <c r="H18" s="2">
        <f t="shared" si="5"/>
        <v>494361.36164795258</v>
      </c>
      <c r="J18" s="24"/>
      <c r="K18" s="24"/>
    </row>
    <row r="19" spans="1:11" s="2" customFormat="1" x14ac:dyDescent="0.25">
      <c r="A19" s="2">
        <f t="shared" si="7"/>
        <v>75</v>
      </c>
      <c r="B19" s="5">
        <f t="shared" si="0"/>
        <v>20</v>
      </c>
      <c r="C19" s="2">
        <f t="shared" si="1"/>
        <v>0</v>
      </c>
      <c r="D19" s="2">
        <f t="shared" si="2"/>
        <v>0</v>
      </c>
      <c r="E19" s="8">
        <f t="shared" si="3"/>
        <v>677959.35919126379</v>
      </c>
      <c r="F19" s="2">
        <f t="shared" si="6"/>
        <v>44609.725834785153</v>
      </c>
      <c r="G19" s="2">
        <f t="shared" si="4"/>
        <v>131888.64031605623</v>
      </c>
      <c r="H19" s="2">
        <f t="shared" si="5"/>
        <v>590680.44470999273</v>
      </c>
      <c r="J19" s="24"/>
      <c r="K19" s="24"/>
    </row>
    <row r="20" spans="1:11" s="2" customFormat="1" x14ac:dyDescent="0.25">
      <c r="A20" s="2">
        <f t="shared" si="7"/>
        <v>74</v>
      </c>
      <c r="B20" s="5">
        <f t="shared" si="0"/>
        <v>19</v>
      </c>
      <c r="C20" s="2">
        <f t="shared" si="1"/>
        <v>0</v>
      </c>
      <c r="D20" s="2">
        <f t="shared" si="2"/>
        <v>0</v>
      </c>
      <c r="E20" s="8">
        <f t="shared" si="3"/>
        <v>756831.67892855173</v>
      </c>
      <c r="F20" s="2">
        <f t="shared" si="6"/>
        <v>49799.524473498699</v>
      </c>
      <c r="G20" s="2">
        <f t="shared" si="4"/>
        <v>128671.84421078658</v>
      </c>
      <c r="H20" s="2">
        <f t="shared" si="5"/>
        <v>677959.35919126379</v>
      </c>
      <c r="J20" s="24"/>
      <c r="K20" s="24"/>
    </row>
    <row r="21" spans="1:11" s="2" customFormat="1" x14ac:dyDescent="0.25">
      <c r="A21" s="2">
        <f t="shared" si="7"/>
        <v>73</v>
      </c>
      <c r="B21" s="5">
        <f t="shared" si="0"/>
        <v>18</v>
      </c>
      <c r="C21" s="2">
        <f t="shared" si="1"/>
        <v>0</v>
      </c>
      <c r="D21" s="2">
        <f t="shared" si="2"/>
        <v>0</v>
      </c>
      <c r="E21" s="8">
        <f t="shared" si="3"/>
        <v>827890.02202632825</v>
      </c>
      <c r="F21" s="2">
        <f t="shared" si="6"/>
        <v>54475.163449332395</v>
      </c>
      <c r="G21" s="2">
        <f t="shared" si="4"/>
        <v>125533.50654710885</v>
      </c>
      <c r="H21" s="2">
        <f t="shared" si="5"/>
        <v>756831.67892855173</v>
      </c>
      <c r="J21" s="24"/>
      <c r="K21" s="24"/>
    </row>
    <row r="22" spans="1:11" s="2" customFormat="1" x14ac:dyDescent="0.25">
      <c r="A22" s="2">
        <f t="shared" si="7"/>
        <v>72</v>
      </c>
      <c r="B22" s="5">
        <f t="shared" si="0"/>
        <v>17</v>
      </c>
      <c r="C22" s="2">
        <f t="shared" si="1"/>
        <v>0</v>
      </c>
      <c r="D22" s="2">
        <f t="shared" si="2"/>
        <v>0</v>
      </c>
      <c r="E22" s="8">
        <f t="shared" si="3"/>
        <v>891688.62425485533</v>
      </c>
      <c r="F22" s="2">
        <f t="shared" si="6"/>
        <v>58673.111475969476</v>
      </c>
      <c r="G22" s="2">
        <f t="shared" si="4"/>
        <v>122471.71370449646</v>
      </c>
      <c r="H22" s="2">
        <f t="shared" si="5"/>
        <v>827890.02202632825</v>
      </c>
      <c r="J22" s="24"/>
      <c r="K22" s="24"/>
    </row>
    <row r="23" spans="1:11" s="2" customFormat="1" x14ac:dyDescent="0.25">
      <c r="A23" s="2">
        <f t="shared" si="7"/>
        <v>71</v>
      </c>
      <c r="B23" s="5">
        <f t="shared" si="0"/>
        <v>16</v>
      </c>
      <c r="C23" s="2">
        <f t="shared" si="1"/>
        <v>0</v>
      </c>
      <c r="D23" s="2">
        <f t="shared" si="2"/>
        <v>0</v>
      </c>
      <c r="E23" s="8">
        <f t="shared" si="3"/>
        <v>948745.75247790338</v>
      </c>
      <c r="F23" s="2">
        <f t="shared" si="6"/>
        <v>62427.470513046042</v>
      </c>
      <c r="G23" s="2">
        <f t="shared" si="4"/>
        <v>119484.59873609412</v>
      </c>
      <c r="H23" s="2">
        <f t="shared" si="5"/>
        <v>891688.62425485533</v>
      </c>
      <c r="J23" s="24"/>
      <c r="K23" s="24"/>
    </row>
    <row r="24" spans="1:11" s="2" customFormat="1" x14ac:dyDescent="0.25">
      <c r="A24" s="2">
        <f t="shared" si="7"/>
        <v>70</v>
      </c>
      <c r="B24" s="5">
        <f t="shared" si="0"/>
        <v>15</v>
      </c>
      <c r="C24" s="2">
        <f t="shared" si="1"/>
        <v>0</v>
      </c>
      <c r="D24" s="2">
        <f t="shared" si="2"/>
        <v>0</v>
      </c>
      <c r="E24" s="8">
        <f t="shared" si="3"/>
        <v>999545.96801298461</v>
      </c>
      <c r="F24" s="2">
        <f t="shared" si="6"/>
        <v>65770.124695254388</v>
      </c>
      <c r="G24" s="2">
        <f t="shared" si="4"/>
        <v>116570.3402303357</v>
      </c>
      <c r="H24" s="2">
        <f t="shared" si="5"/>
        <v>948745.75247790338</v>
      </c>
      <c r="J24" s="24"/>
      <c r="K24" s="24"/>
    </row>
    <row r="25" spans="1:11" s="2" customFormat="1" x14ac:dyDescent="0.25">
      <c r="A25" s="2">
        <f t="shared" si="7"/>
        <v>69</v>
      </c>
      <c r="B25" s="5">
        <f t="shared" si="0"/>
        <v>14</v>
      </c>
      <c r="C25" s="2">
        <f t="shared" si="1"/>
        <v>0</v>
      </c>
      <c r="D25" s="2">
        <f t="shared" si="2"/>
        <v>0</v>
      </c>
      <c r="E25" s="8">
        <f t="shared" si="3"/>
        <v>1044542.2492149674</v>
      </c>
      <c r="F25" s="2">
        <f t="shared" si="6"/>
        <v>68730.879998344855</v>
      </c>
      <c r="G25" s="2">
        <f t="shared" si="4"/>
        <v>113727.16120032754</v>
      </c>
      <c r="H25" s="2">
        <f t="shared" si="5"/>
        <v>999545.96801298461</v>
      </c>
      <c r="J25" s="24"/>
      <c r="K25" s="24"/>
    </row>
    <row r="26" spans="1:11" s="2" customFormat="1" x14ac:dyDescent="0.25">
      <c r="A26" s="2">
        <f t="shared" si="7"/>
        <v>68</v>
      </c>
      <c r="B26" s="5">
        <f t="shared" si="0"/>
        <v>13</v>
      </c>
      <c r="C26" s="2">
        <f t="shared" si="1"/>
        <v>0</v>
      </c>
      <c r="D26" s="2">
        <f t="shared" si="2"/>
        <v>0</v>
      </c>
      <c r="E26" s="8">
        <f t="shared" si="3"/>
        <v>1084157.9819997062</v>
      </c>
      <c r="F26" s="2">
        <f t="shared" si="6"/>
        <v>71337.595215580674</v>
      </c>
      <c r="G26" s="2">
        <f t="shared" si="4"/>
        <v>110953.32800031954</v>
      </c>
      <c r="H26" s="2">
        <f t="shared" si="5"/>
        <v>1044542.2492149674</v>
      </c>
      <c r="J26" s="24"/>
      <c r="K26" s="24"/>
    </row>
    <row r="27" spans="1:11" s="2" customFormat="1" x14ac:dyDescent="0.25">
      <c r="A27" s="2">
        <f t="shared" si="7"/>
        <v>67</v>
      </c>
      <c r="B27" s="5">
        <f t="shared" si="0"/>
        <v>12</v>
      </c>
      <c r="C27" s="2">
        <f t="shared" si="1"/>
        <v>0</v>
      </c>
      <c r="D27" s="2">
        <f t="shared" si="2"/>
        <v>0</v>
      </c>
      <c r="E27" s="8">
        <f t="shared" si="3"/>
        <v>1118788.8264855607</v>
      </c>
      <c r="F27" s="2">
        <f t="shared" si="6"/>
        <v>73616.304782749896</v>
      </c>
      <c r="G27" s="2">
        <f t="shared" si="4"/>
        <v>108247.14926860445</v>
      </c>
      <c r="H27" s="2">
        <f t="shared" si="5"/>
        <v>1084157.9819997062</v>
      </c>
      <c r="J27" s="24"/>
      <c r="K27" s="24"/>
    </row>
    <row r="28" spans="1:11" s="2" customFormat="1" x14ac:dyDescent="0.25">
      <c r="A28" s="2">
        <f t="shared" si="7"/>
        <v>66</v>
      </c>
      <c r="B28" s="5">
        <f t="shared" si="0"/>
        <v>11</v>
      </c>
      <c r="C28" s="2">
        <f t="shared" si="1"/>
        <v>0</v>
      </c>
      <c r="D28" s="2">
        <f t="shared" si="2"/>
        <v>0</v>
      </c>
      <c r="E28" s="8">
        <f t="shared" si="3"/>
        <v>1148804.4674251832</v>
      </c>
      <c r="F28" s="2">
        <f t="shared" si="6"/>
        <v>75591.333956577044</v>
      </c>
      <c r="G28" s="2">
        <f t="shared" si="4"/>
        <v>105606.97489619946</v>
      </c>
      <c r="H28" s="2">
        <f t="shared" si="5"/>
        <v>1118788.8264855607</v>
      </c>
      <c r="J28" s="24"/>
      <c r="K28" s="24"/>
    </row>
    <row r="29" spans="1:11" s="2" customFormat="1" x14ac:dyDescent="0.25">
      <c r="A29" s="2">
        <f t="shared" si="7"/>
        <v>65</v>
      </c>
      <c r="B29" s="5">
        <f t="shared" si="0"/>
        <v>10</v>
      </c>
      <c r="C29" s="2">
        <f t="shared" si="1"/>
        <v>0</v>
      </c>
      <c r="D29" s="2">
        <f t="shared" si="2"/>
        <v>0</v>
      </c>
      <c r="E29" s="8">
        <f t="shared" si="3"/>
        <v>1174550.2556256948</v>
      </c>
      <c r="F29" s="2">
        <f t="shared" si="6"/>
        <v>77285.406820170712</v>
      </c>
      <c r="G29" s="2">
        <f t="shared" si="4"/>
        <v>103031.1950206824</v>
      </c>
      <c r="H29" s="2">
        <f t="shared" si="5"/>
        <v>1148804.4674251832</v>
      </c>
    </row>
    <row r="30" spans="1:11" s="2" customFormat="1" x14ac:dyDescent="0.25">
      <c r="A30" s="2">
        <f t="shared" si="7"/>
        <v>64</v>
      </c>
      <c r="B30" s="5">
        <f t="shared" si="0"/>
        <v>9</v>
      </c>
      <c r="C30" s="2">
        <f t="shared" si="1"/>
        <v>0</v>
      </c>
      <c r="D30" s="2">
        <f t="shared" si="2"/>
        <v>0</v>
      </c>
      <c r="E30" s="8">
        <f t="shared" si="3"/>
        <v>1196348.7471103987</v>
      </c>
      <c r="F30" s="2">
        <f t="shared" si="6"/>
        <v>78719.747559864234</v>
      </c>
      <c r="G30" s="2">
        <f t="shared" si="4"/>
        <v>100518.23904456821</v>
      </c>
      <c r="H30" s="2">
        <f t="shared" si="5"/>
        <v>1174550.2556256948</v>
      </c>
    </row>
    <row r="31" spans="1:11" s="2" customFormat="1" x14ac:dyDescent="0.25">
      <c r="A31" s="2">
        <f t="shared" si="7"/>
        <v>63</v>
      </c>
      <c r="B31" s="5">
        <f t="shared" si="0"/>
        <v>8</v>
      </c>
      <c r="C31" s="2">
        <f t="shared" si="1"/>
        <v>0</v>
      </c>
      <c r="D31" s="2">
        <f t="shared" si="2"/>
        <v>0</v>
      </c>
      <c r="E31" s="8">
        <f t="shared" si="3"/>
        <v>1214501.1463576902</v>
      </c>
      <c r="F31" s="2">
        <f t="shared" si="6"/>
        <v>79914.175430336007</v>
      </c>
      <c r="G31" s="2">
        <f t="shared" si="4"/>
        <v>98066.574677627534</v>
      </c>
      <c r="H31" s="2">
        <f t="shared" si="5"/>
        <v>1196348.7471103987</v>
      </c>
    </row>
    <row r="32" spans="1:11" s="2" customFormat="1" x14ac:dyDescent="0.25">
      <c r="A32" s="2">
        <f t="shared" si="7"/>
        <v>62</v>
      </c>
      <c r="B32" s="5">
        <f t="shared" si="0"/>
        <v>7</v>
      </c>
      <c r="C32" s="2">
        <f t="shared" si="1"/>
        <v>0</v>
      </c>
      <c r="D32" s="2">
        <f t="shared" si="2"/>
        <v>0</v>
      </c>
      <c r="E32" s="8">
        <f t="shared" si="3"/>
        <v>1229288.6595611311</v>
      </c>
      <c r="F32" s="2">
        <f t="shared" si="6"/>
        <v>80887.193799122426</v>
      </c>
      <c r="G32" s="2">
        <f t="shared" si="4"/>
        <v>95674.707002563446</v>
      </c>
      <c r="H32" s="2">
        <f t="shared" si="5"/>
        <v>1214501.1463576902</v>
      </c>
    </row>
    <row r="33" spans="1:8" s="2" customFormat="1" x14ac:dyDescent="0.25">
      <c r="A33" s="2">
        <f t="shared" si="7"/>
        <v>61</v>
      </c>
      <c r="B33" s="5">
        <f t="shared" si="0"/>
        <v>6</v>
      </c>
      <c r="C33" s="2">
        <f t="shared" si="1"/>
        <v>0</v>
      </c>
      <c r="D33" s="2">
        <f t="shared" si="2"/>
        <v>0</v>
      </c>
      <c r="E33" s="8">
        <f t="shared" si="3"/>
        <v>1240973.763487153</v>
      </c>
      <c r="F33" s="2">
        <f t="shared" si="6"/>
        <v>81656.073637454669</v>
      </c>
      <c r="G33" s="2">
        <f t="shared" si="4"/>
        <v>93341.177563476536</v>
      </c>
      <c r="H33" s="2">
        <f t="shared" si="5"/>
        <v>1229288.6595611311</v>
      </c>
    </row>
    <row r="34" spans="1:8" s="2" customFormat="1" x14ac:dyDescent="0.25">
      <c r="A34" s="2">
        <f t="shared" si="7"/>
        <v>60</v>
      </c>
      <c r="B34" s="5">
        <f t="shared" si="0"/>
        <v>5</v>
      </c>
      <c r="C34" s="2">
        <f t="shared" si="1"/>
        <v>0</v>
      </c>
      <c r="D34" s="2">
        <f t="shared" si="2"/>
        <v>0</v>
      </c>
      <c r="E34" s="8">
        <f t="shared" si="3"/>
        <v>1249801.3951620525</v>
      </c>
      <c r="F34" s="2">
        <f t="shared" si="6"/>
        <v>82236.931801663057</v>
      </c>
      <c r="G34" s="2">
        <f t="shared" si="4"/>
        <v>91064.563476562485</v>
      </c>
      <c r="H34" s="2">
        <f t="shared" si="5"/>
        <v>1240973.763487153</v>
      </c>
    </row>
    <row r="35" spans="1:8" s="2" customFormat="1" x14ac:dyDescent="0.25">
      <c r="A35" s="2">
        <f t="shared" si="7"/>
        <v>59</v>
      </c>
      <c r="B35" s="5">
        <f t="shared" si="0"/>
        <v>4</v>
      </c>
      <c r="C35" s="2">
        <f t="shared" si="1"/>
        <v>0</v>
      </c>
      <c r="D35" s="2">
        <f t="shared" si="2"/>
        <v>0</v>
      </c>
      <c r="E35" s="8">
        <f t="shared" si="3"/>
        <v>1256000.0672964463</v>
      </c>
      <c r="F35" s="2">
        <f t="shared" si="6"/>
        <v>82644.804428106159</v>
      </c>
      <c r="G35" s="2">
        <f t="shared" si="4"/>
        <v>88843.476562499985</v>
      </c>
      <c r="H35" s="2">
        <f t="shared" si="5"/>
        <v>1249801.3951620525</v>
      </c>
    </row>
    <row r="36" spans="1:8" s="2" customFormat="1" x14ac:dyDescent="0.25">
      <c r="A36" s="2">
        <f t="shared" si="7"/>
        <v>58</v>
      </c>
      <c r="B36" s="5">
        <f t="shared" si="0"/>
        <v>3</v>
      </c>
      <c r="C36" s="2">
        <f t="shared" si="1"/>
        <v>0</v>
      </c>
      <c r="D36" s="2">
        <f t="shared" si="2"/>
        <v>0</v>
      </c>
      <c r="E36" s="8">
        <f t="shared" si="3"/>
        <v>1259782.9140518354</v>
      </c>
      <c r="F36" s="2">
        <f t="shared" si="6"/>
        <v>82893.715744610774</v>
      </c>
      <c r="G36" s="2">
        <f t="shared" si="4"/>
        <v>86676.5625</v>
      </c>
      <c r="H36" s="2">
        <f t="shared" si="5"/>
        <v>1256000.0672964463</v>
      </c>
    </row>
    <row r="37" spans="1:8" s="2" customFormat="1" x14ac:dyDescent="0.25">
      <c r="A37" s="2">
        <f t="shared" si="7"/>
        <v>57</v>
      </c>
      <c r="B37" s="5">
        <f t="shared" si="0"/>
        <v>2</v>
      </c>
      <c r="C37" s="2">
        <f t="shared" si="1"/>
        <v>0</v>
      </c>
      <c r="D37" s="2">
        <f t="shared" si="2"/>
        <v>0</v>
      </c>
      <c r="E37" s="8">
        <f t="shared" si="3"/>
        <v>1261348.6714691643</v>
      </c>
      <c r="F37" s="2">
        <f t="shared" si="6"/>
        <v>82996.74258267101</v>
      </c>
      <c r="G37" s="2">
        <f t="shared" si="4"/>
        <v>84562.499999999985</v>
      </c>
      <c r="H37" s="2">
        <f t="shared" si="5"/>
        <v>1259782.9140518354</v>
      </c>
    </row>
    <row r="38" spans="1:8" s="2" customFormat="1" x14ac:dyDescent="0.25">
      <c r="A38" s="2">
        <f t="shared" si="7"/>
        <v>56</v>
      </c>
      <c r="B38" s="5">
        <f t="shared" si="0"/>
        <v>1</v>
      </c>
      <c r="C38" s="2">
        <f t="shared" si="1"/>
        <v>0</v>
      </c>
      <c r="D38" s="2">
        <f t="shared" si="2"/>
        <v>0</v>
      </c>
      <c r="E38" s="8">
        <f t="shared" si="3"/>
        <v>1260882.5966120888</v>
      </c>
      <c r="F38" s="2">
        <f t="shared" si="6"/>
        <v>82966.074857075437</v>
      </c>
      <c r="G38" s="2">
        <f t="shared" si="4"/>
        <v>82500</v>
      </c>
      <c r="H38" s="2">
        <f t="shared" si="5"/>
        <v>1261348.6714691643</v>
      </c>
    </row>
    <row r="39" spans="1:8" s="2" customFormat="1" x14ac:dyDescent="0.25">
      <c r="A39" s="2">
        <f t="shared" si="7"/>
        <v>55</v>
      </c>
      <c r="B39" s="5">
        <f t="shared" si="0"/>
        <v>30</v>
      </c>
      <c r="C39" s="2">
        <f t="shared" si="1"/>
        <v>100000</v>
      </c>
      <c r="D39" s="2">
        <f t="shared" si="2"/>
        <v>25800</v>
      </c>
      <c r="E39" s="8">
        <f t="shared" si="3"/>
        <v>1157238.6532295824</v>
      </c>
      <c r="F39" s="2">
        <f t="shared" si="6"/>
        <v>77843.943382506521</v>
      </c>
      <c r="G39" s="2">
        <f t="shared" si="4"/>
        <v>0</v>
      </c>
      <c r="H39" s="2">
        <f t="shared" si="5"/>
        <v>1260882.5966120888</v>
      </c>
    </row>
    <row r="40" spans="1:8" s="2" customFormat="1" x14ac:dyDescent="0.25">
      <c r="A40" s="2">
        <f t="shared" si="7"/>
        <v>54</v>
      </c>
      <c r="B40" s="5">
        <f t="shared" si="0"/>
        <v>29</v>
      </c>
      <c r="C40" s="2">
        <f t="shared" si="1"/>
        <v>96153.846153846156</v>
      </c>
      <c r="D40" s="2">
        <f t="shared" si="2"/>
        <v>24807.692307692309</v>
      </c>
      <c r="E40" s="8">
        <f t="shared" si="3"/>
        <v>1060985.7522687595</v>
      </c>
      <c r="F40" s="2">
        <f t="shared" si="6"/>
        <v>71445.208653130525</v>
      </c>
      <c r="G40" s="2">
        <f t="shared" si="4"/>
        <v>0</v>
      </c>
      <c r="H40" s="2">
        <f t="shared" si="5"/>
        <v>1157238.6532295824</v>
      </c>
    </row>
    <row r="41" spans="1:8" s="2" customFormat="1" x14ac:dyDescent="0.25">
      <c r="A41" s="2">
        <f t="shared" si="7"/>
        <v>53</v>
      </c>
      <c r="B41" s="5">
        <f t="shared" si="0"/>
        <v>28</v>
      </c>
      <c r="C41" s="2">
        <f t="shared" si="1"/>
        <v>92455.621301775143</v>
      </c>
      <c r="D41" s="2">
        <f t="shared" si="2"/>
        <v>23853.550295857989</v>
      </c>
      <c r="E41" s="8">
        <f t="shared" si="3"/>
        <v>971629.42237139633</v>
      </c>
      <c r="F41" s="2">
        <f t="shared" si="6"/>
        <v>65502.779601505332</v>
      </c>
      <c r="G41" s="2">
        <f t="shared" si="4"/>
        <v>0</v>
      </c>
      <c r="H41" s="2">
        <f t="shared" si="5"/>
        <v>1060985.7522687595</v>
      </c>
    </row>
    <row r="42" spans="1:8" s="2" customFormat="1" x14ac:dyDescent="0.25">
      <c r="A42" s="2">
        <f t="shared" si="7"/>
        <v>52</v>
      </c>
      <c r="B42" s="5">
        <f t="shared" si="0"/>
        <v>27</v>
      </c>
      <c r="C42" s="2">
        <f t="shared" si="1"/>
        <v>88899.635867091478</v>
      </c>
      <c r="D42" s="2">
        <f t="shared" si="2"/>
        <v>22936.106053709602</v>
      </c>
      <c r="E42" s="8">
        <f t="shared" si="3"/>
        <v>888707.18759556441</v>
      </c>
      <c r="F42" s="2">
        <f t="shared" si="6"/>
        <v>59986.12872212223</v>
      </c>
      <c r="G42" s="2">
        <f t="shared" si="4"/>
        <v>0</v>
      </c>
      <c r="H42" s="2">
        <f t="shared" si="5"/>
        <v>971629.42237139633</v>
      </c>
    </row>
    <row r="43" spans="1:8" s="2" customFormat="1" x14ac:dyDescent="0.25">
      <c r="A43" s="2">
        <f t="shared" si="7"/>
        <v>51</v>
      </c>
      <c r="B43" s="5">
        <f t="shared" si="0"/>
        <v>26</v>
      </c>
      <c r="C43" s="2">
        <f t="shared" si="1"/>
        <v>85480.419102972577</v>
      </c>
      <c r="D43" s="2">
        <f t="shared" si="2"/>
        <v>22053.948128566924</v>
      </c>
      <c r="E43" s="8">
        <f t="shared" si="3"/>
        <v>811786.53563533281</v>
      </c>
      <c r="F43" s="2">
        <f t="shared" si="6"/>
        <v>54866.703831664607</v>
      </c>
      <c r="G43" s="2">
        <f t="shared" si="4"/>
        <v>0</v>
      </c>
      <c r="H43" s="2">
        <f t="shared" si="5"/>
        <v>888707.18759556441</v>
      </c>
    </row>
    <row r="44" spans="1:8" s="2" customFormat="1" x14ac:dyDescent="0.25">
      <c r="A44" s="2">
        <f t="shared" si="7"/>
        <v>50</v>
      </c>
      <c r="B44" s="5">
        <f t="shared" si="0"/>
        <v>25</v>
      </c>
      <c r="C44" s="2">
        <f t="shared" si="1"/>
        <v>82192.710675935174</v>
      </c>
      <c r="D44" s="2">
        <f t="shared" si="2"/>
        <v>21205.719354391276</v>
      </c>
      <c r="E44" s="8">
        <f t="shared" si="3"/>
        <v>740463.01364929869</v>
      </c>
      <c r="F44" s="2">
        <f t="shared" si="6"/>
        <v>50117.802631642793</v>
      </c>
      <c r="G44" s="2">
        <f t="shared" si="4"/>
        <v>0</v>
      </c>
      <c r="H44" s="2">
        <f t="shared" si="5"/>
        <v>811786.53563533281</v>
      </c>
    </row>
    <row r="45" spans="1:8" s="2" customFormat="1" x14ac:dyDescent="0.25">
      <c r="A45" s="2">
        <f t="shared" si="7"/>
        <v>49</v>
      </c>
      <c r="B45" s="5">
        <f t="shared" si="0"/>
        <v>24</v>
      </c>
      <c r="C45" s="2">
        <f t="shared" si="1"/>
        <v>79031.452573014583</v>
      </c>
      <c r="D45" s="2">
        <f t="shared" si="2"/>
        <v>20390.114763837762</v>
      </c>
      <c r="E45" s="8">
        <f t="shared" si="3"/>
        <v>674358.44373616099</v>
      </c>
      <c r="F45" s="2">
        <f t="shared" si="6"/>
        <v>45714.455149299916</v>
      </c>
      <c r="G45" s="2">
        <f t="shared" si="4"/>
        <v>0</v>
      </c>
      <c r="H45" s="2">
        <f t="shared" si="5"/>
        <v>740463.01364929869</v>
      </c>
    </row>
    <row r="46" spans="1:8" s="2" customFormat="1" x14ac:dyDescent="0.25">
      <c r="A46" s="2">
        <f t="shared" si="7"/>
        <v>48</v>
      </c>
      <c r="B46" s="5">
        <f t="shared" ref="B46:B77" si="8">IF(AND(A46&lt;&gt;0,A46&gt;B$4),A46-B$4,IF(AND(A46&lt;&gt;0,A46&lt;=B$4),A46-B$8,0))</f>
        <v>23</v>
      </c>
      <c r="C46" s="2">
        <f t="shared" ref="C46:C77" si="9">IF(A46=B$4,C$12,IF(AND(A46&lt;B$4,A46&gt;=B$8),C45/(1+C$4+C$8),0))</f>
        <v>75991.781320206326</v>
      </c>
      <c r="D46" s="2">
        <f t="shared" ref="D46:D77" si="10">IF(C46&lt;&gt;0,C46*D$8,0)</f>
        <v>19605.879580613233</v>
      </c>
      <c r="E46" s="8">
        <f t="shared" si="3"/>
        <v>613119.25059030158</v>
      </c>
      <c r="F46" s="2">
        <f t="shared" si="6"/>
        <v>41633.313565246193</v>
      </c>
      <c r="G46" s="2">
        <f t="shared" ref="G46:G77" si="11">IF(A46&gt;B$4,C$12*G$8*(1+G$4)^(B46-1),0)</f>
        <v>0</v>
      </c>
      <c r="H46" s="2">
        <f t="shared" ref="H46:H77" si="12">+E46+D46+F46-G46</f>
        <v>674358.44373616099</v>
      </c>
    </row>
    <row r="47" spans="1:8" s="2" customFormat="1" x14ac:dyDescent="0.25">
      <c r="A47" s="2">
        <f t="shared" si="7"/>
        <v>47</v>
      </c>
      <c r="B47" s="5">
        <f t="shared" si="8"/>
        <v>22</v>
      </c>
      <c r="C47" s="2">
        <f t="shared" si="9"/>
        <v>73069.020500198385</v>
      </c>
      <c r="D47" s="2">
        <f t="shared" si="10"/>
        <v>18851.807289051183</v>
      </c>
      <c r="E47" s="8">
        <f t="shared" si="3"/>
        <v>556414.89433442557</v>
      </c>
      <c r="F47" s="2">
        <f t="shared" si="6"/>
        <v>37852.548966824768</v>
      </c>
      <c r="G47" s="2">
        <f t="shared" si="11"/>
        <v>0</v>
      </c>
      <c r="H47" s="2">
        <f t="shared" si="12"/>
        <v>613119.25059030158</v>
      </c>
    </row>
    <row r="48" spans="1:8" s="2" customFormat="1" x14ac:dyDescent="0.25">
      <c r="A48" s="2">
        <f t="shared" si="7"/>
        <v>46</v>
      </c>
      <c r="B48" s="5">
        <f t="shared" si="8"/>
        <v>21</v>
      </c>
      <c r="C48" s="2">
        <f t="shared" si="9"/>
        <v>70258.673557883056</v>
      </c>
      <c r="D48" s="2">
        <f t="shared" si="10"/>
        <v>18126.737777933828</v>
      </c>
      <c r="E48" s="8">
        <f t="shared" si="3"/>
        <v>503936.40196162852</v>
      </c>
      <c r="F48" s="2">
        <f t="shared" si="6"/>
        <v>34351.754594863203</v>
      </c>
      <c r="G48" s="2">
        <f t="shared" si="11"/>
        <v>0</v>
      </c>
      <c r="H48" s="2">
        <f t="shared" si="12"/>
        <v>556414.89433442557</v>
      </c>
    </row>
    <row r="49" spans="1:8" s="2" customFormat="1" x14ac:dyDescent="0.25">
      <c r="A49" s="2">
        <f t="shared" si="7"/>
        <v>45</v>
      </c>
      <c r="B49" s="5">
        <f t="shared" si="8"/>
        <v>20</v>
      </c>
      <c r="C49" s="2">
        <f t="shared" si="9"/>
        <v>67556.416882579855</v>
      </c>
      <c r="D49" s="2">
        <f t="shared" si="10"/>
        <v>17429.555555705603</v>
      </c>
      <c r="E49" s="8">
        <f t="shared" si="3"/>
        <v>455394.99122758256</v>
      </c>
      <c r="F49" s="2">
        <f t="shared" si="6"/>
        <v>31111.85517834036</v>
      </c>
      <c r="G49" s="2">
        <f t="shared" si="11"/>
        <v>0</v>
      </c>
      <c r="H49" s="2">
        <f t="shared" si="12"/>
        <v>503936.40196162852</v>
      </c>
    </row>
    <row r="50" spans="1:8" s="2" customFormat="1" x14ac:dyDescent="0.25">
      <c r="A50" s="2">
        <f t="shared" si="7"/>
        <v>44</v>
      </c>
      <c r="B50" s="5">
        <f t="shared" si="8"/>
        <v>19</v>
      </c>
      <c r="C50" s="2">
        <f t="shared" si="9"/>
        <v>64958.09315632678</v>
      </c>
      <c r="D50" s="2">
        <f t="shared" si="10"/>
        <v>16759.18803433231</v>
      </c>
      <c r="E50" s="8">
        <f t="shared" si="3"/>
        <v>410520.7812165427</v>
      </c>
      <c r="F50" s="2">
        <f t="shared" si="6"/>
        <v>28115.021976707572</v>
      </c>
      <c r="G50" s="2">
        <f t="shared" si="11"/>
        <v>0</v>
      </c>
      <c r="H50" s="2">
        <f t="shared" si="12"/>
        <v>455394.99122758256</v>
      </c>
    </row>
    <row r="51" spans="1:8" s="2" customFormat="1" x14ac:dyDescent="0.25">
      <c r="A51" s="2">
        <f t="shared" si="7"/>
        <v>43</v>
      </c>
      <c r="B51" s="5">
        <f t="shared" si="8"/>
        <v>18</v>
      </c>
      <c r="C51" s="2">
        <f t="shared" si="9"/>
        <v>62459.704958006514</v>
      </c>
      <c r="D51" s="2">
        <f t="shared" si="10"/>
        <v>16114.603879165681</v>
      </c>
      <c r="E51" s="8">
        <f t="shared" si="3"/>
        <v>369061.58416412829</v>
      </c>
      <c r="F51" s="2">
        <f t="shared" si="6"/>
        <v>25344.593173248744</v>
      </c>
      <c r="G51" s="2">
        <f t="shared" si="11"/>
        <v>0</v>
      </c>
      <c r="H51" s="2">
        <f t="shared" si="12"/>
        <v>410520.7812165427</v>
      </c>
    </row>
    <row r="52" spans="1:8" s="2" customFormat="1" x14ac:dyDescent="0.25">
      <c r="A52" s="2">
        <f t="shared" si="7"/>
        <v>42</v>
      </c>
      <c r="B52" s="5">
        <f t="shared" si="8"/>
        <v>17</v>
      </c>
      <c r="C52" s="2">
        <f t="shared" si="9"/>
        <v>60057.4086134678</v>
      </c>
      <c r="D52" s="2">
        <f t="shared" si="10"/>
        <v>15494.811422274694</v>
      </c>
      <c r="E52" s="8">
        <f t="shared" si="3"/>
        <v>330781.77345680987</v>
      </c>
      <c r="F52" s="2">
        <f t="shared" si="6"/>
        <v>22784.999285043763</v>
      </c>
      <c r="G52" s="2">
        <f t="shared" si="11"/>
        <v>0</v>
      </c>
      <c r="H52" s="2">
        <f t="shared" si="12"/>
        <v>369061.58416412829</v>
      </c>
    </row>
    <row r="53" spans="1:8" s="2" customFormat="1" x14ac:dyDescent="0.25">
      <c r="A53" s="2">
        <f t="shared" si="7"/>
        <v>41</v>
      </c>
      <c r="B53" s="5">
        <f t="shared" si="8"/>
        <v>16</v>
      </c>
      <c r="C53" s="2">
        <f t="shared" si="9"/>
        <v>57747.508282180577</v>
      </c>
      <c r="D53" s="2">
        <f t="shared" si="10"/>
        <v>14898.85713680259</v>
      </c>
      <c r="E53" s="8">
        <f t="shared" si="3"/>
        <v>295461.22304410365</v>
      </c>
      <c r="F53" s="2">
        <f t="shared" si="6"/>
        <v>20421.693275903632</v>
      </c>
      <c r="G53" s="2">
        <f t="shared" si="11"/>
        <v>0</v>
      </c>
      <c r="H53" s="2">
        <f t="shared" si="12"/>
        <v>330781.77345680987</v>
      </c>
    </row>
    <row r="54" spans="1:8" s="2" customFormat="1" x14ac:dyDescent="0.25">
      <c r="A54" s="2">
        <f t="shared" si="7"/>
        <v>40</v>
      </c>
      <c r="B54" s="5">
        <f t="shared" si="8"/>
        <v>15</v>
      </c>
      <c r="C54" s="2">
        <f t="shared" si="9"/>
        <v>55526.450271327478</v>
      </c>
      <c r="D54" s="2">
        <f t="shared" si="10"/>
        <v>14325.82417000249</v>
      </c>
      <c r="E54" s="8">
        <f t="shared" si="3"/>
        <v>262894.313795942</v>
      </c>
      <c r="F54" s="2">
        <f t="shared" si="6"/>
        <v>18241.085078159147</v>
      </c>
      <c r="G54" s="2">
        <f t="shared" si="11"/>
        <v>0</v>
      </c>
      <c r="H54" s="2">
        <f t="shared" si="12"/>
        <v>295461.22304410365</v>
      </c>
    </row>
    <row r="55" spans="1:8" s="2" customFormat="1" x14ac:dyDescent="0.25">
      <c r="A55" s="2">
        <f t="shared" si="7"/>
        <v>39</v>
      </c>
      <c r="B55" s="5">
        <f t="shared" si="8"/>
        <v>14</v>
      </c>
      <c r="C55" s="2">
        <f t="shared" si="9"/>
        <v>53390.817568584112</v>
      </c>
      <c r="D55" s="2">
        <f t="shared" si="10"/>
        <v>13774.830932694702</v>
      </c>
      <c r="E55" s="8">
        <f t="shared" si="3"/>
        <v>232889.00261575906</v>
      </c>
      <c r="F55" s="2">
        <f t="shared" si="6"/>
        <v>16230.480247488258</v>
      </c>
      <c r="G55" s="2">
        <f t="shared" si="11"/>
        <v>0</v>
      </c>
      <c r="H55" s="2">
        <f t="shared" si="12"/>
        <v>262894.313795942</v>
      </c>
    </row>
    <row r="56" spans="1:8" s="2" customFormat="1" x14ac:dyDescent="0.25">
      <c r="A56" s="2">
        <f t="shared" si="7"/>
        <v>38</v>
      </c>
      <c r="B56" s="5">
        <f t="shared" si="8"/>
        <v>13</v>
      </c>
      <c r="C56" s="2">
        <f t="shared" si="9"/>
        <v>51337.324585177026</v>
      </c>
      <c r="D56" s="2">
        <f t="shared" si="10"/>
        <v>13245.029742975674</v>
      </c>
      <c r="E56" s="8">
        <f t="shared" si="3"/>
        <v>205265.95038064889</v>
      </c>
      <c r="F56" s="2">
        <f t="shared" si="6"/>
        <v>14378.022492134496</v>
      </c>
      <c r="G56" s="2">
        <f t="shared" si="11"/>
        <v>0</v>
      </c>
      <c r="H56" s="2">
        <f t="shared" si="12"/>
        <v>232889.00261575906</v>
      </c>
    </row>
    <row r="57" spans="1:8" s="2" customFormat="1" x14ac:dyDescent="0.25">
      <c r="A57" s="2">
        <f t="shared" si="7"/>
        <v>37</v>
      </c>
      <c r="B57" s="5">
        <f t="shared" si="8"/>
        <v>12</v>
      </c>
      <c r="C57" s="2">
        <f t="shared" si="9"/>
        <v>49362.812101131756</v>
      </c>
      <c r="D57" s="2">
        <f t="shared" si="10"/>
        <v>12735.605522091993</v>
      </c>
      <c r="E57" s="8">
        <f t="shared" si="3"/>
        <v>179857.70502458551</v>
      </c>
      <c r="F57" s="2">
        <f t="shared" si="6"/>
        <v>12672.63983397138</v>
      </c>
      <c r="G57" s="2">
        <f t="shared" si="11"/>
        <v>0</v>
      </c>
      <c r="H57" s="2">
        <f t="shared" si="12"/>
        <v>205265.95038064889</v>
      </c>
    </row>
    <row r="58" spans="1:8" s="2" customFormat="1" x14ac:dyDescent="0.25">
      <c r="A58" s="2">
        <f t="shared" si="7"/>
        <v>36</v>
      </c>
      <c r="B58" s="5">
        <f t="shared" si="8"/>
        <v>11</v>
      </c>
      <c r="C58" s="2">
        <f t="shared" si="9"/>
        <v>47464.242404934383</v>
      </c>
      <c r="D58" s="2">
        <f t="shared" si="10"/>
        <v>12245.77454047307</v>
      </c>
      <c r="E58" s="8">
        <f t="shared" si="3"/>
        <v>156507.93631014196</v>
      </c>
      <c r="F58" s="2">
        <f t="shared" si="6"/>
        <v>11103.994173970468</v>
      </c>
      <c r="G58" s="2">
        <f t="shared" si="11"/>
        <v>0</v>
      </c>
      <c r="H58" s="2">
        <f t="shared" si="12"/>
        <v>179857.70502458551</v>
      </c>
    </row>
    <row r="59" spans="1:8" s="2" customFormat="1" x14ac:dyDescent="0.25">
      <c r="A59" s="2">
        <f t="shared" si="7"/>
        <v>35</v>
      </c>
      <c r="B59" s="5">
        <f t="shared" si="8"/>
        <v>10</v>
      </c>
      <c r="C59" s="2">
        <f t="shared" si="9"/>
        <v>45638.694620129216</v>
      </c>
      <c r="D59" s="2">
        <f t="shared" si="10"/>
        <v>11774.783211993337</v>
      </c>
      <c r="E59" s="8">
        <f t="shared" si="3"/>
        <v>135070.71904935208</v>
      </c>
      <c r="F59" s="2">
        <f t="shared" si="6"/>
        <v>9662.4340487965273</v>
      </c>
      <c r="G59" s="2">
        <f t="shared" si="11"/>
        <v>0</v>
      </c>
      <c r="H59" s="2">
        <f t="shared" si="12"/>
        <v>156507.93631014196</v>
      </c>
    </row>
    <row r="60" spans="1:8" s="2" customFormat="1" x14ac:dyDescent="0.25">
      <c r="A60" s="2">
        <f t="shared" si="7"/>
        <v>34</v>
      </c>
      <c r="B60" s="5">
        <f t="shared" si="8"/>
        <v>9</v>
      </c>
      <c r="C60" s="2">
        <f t="shared" si="9"/>
        <v>43883.360211662708</v>
      </c>
      <c r="D60" s="2">
        <f t="shared" si="10"/>
        <v>11321.906934608978</v>
      </c>
      <c r="E60" s="8">
        <f t="shared" si="3"/>
        <v>115409.86173620363</v>
      </c>
      <c r="F60" s="2">
        <f t="shared" si="6"/>
        <v>8338.95037853947</v>
      </c>
      <c r="G60" s="2">
        <f t="shared" si="11"/>
        <v>0</v>
      </c>
      <c r="H60" s="2">
        <f t="shared" si="12"/>
        <v>135070.71904935208</v>
      </c>
    </row>
    <row r="61" spans="1:8" s="2" customFormat="1" x14ac:dyDescent="0.25">
      <c r="A61" s="2">
        <f t="shared" si="7"/>
        <v>33</v>
      </c>
      <c r="B61" s="5">
        <f t="shared" si="8"/>
        <v>8</v>
      </c>
      <c r="C61" s="2">
        <f t="shared" si="9"/>
        <v>42195.538665060296</v>
      </c>
      <c r="D61" s="2">
        <f t="shared" si="10"/>
        <v>10886.448975585557</v>
      </c>
      <c r="E61" s="8">
        <f t="shared" si="3"/>
        <v>97398.277742563834</v>
      </c>
      <c r="F61" s="2">
        <f t="shared" si="6"/>
        <v>7125.1350180542295</v>
      </c>
      <c r="G61" s="2">
        <f t="shared" si="11"/>
        <v>0</v>
      </c>
      <c r="H61" s="2">
        <f t="shared" si="12"/>
        <v>115409.86173620363</v>
      </c>
    </row>
    <row r="62" spans="1:8" s="2" customFormat="1" x14ac:dyDescent="0.25">
      <c r="A62" s="2">
        <f t="shared" si="7"/>
        <v>32</v>
      </c>
      <c r="B62" s="5">
        <f t="shared" si="8"/>
        <v>7</v>
      </c>
      <c r="C62" s="2">
        <f t="shared" si="9"/>
        <v>40572.633331788747</v>
      </c>
      <c r="D62" s="2">
        <f t="shared" si="10"/>
        <v>10467.739399601498</v>
      </c>
      <c r="E62" s="8">
        <f t="shared" si="3"/>
        <v>80917.39640689487</v>
      </c>
      <c r="F62" s="2">
        <f t="shared" si="6"/>
        <v>6013.1419360674608</v>
      </c>
      <c r="G62" s="2">
        <f t="shared" si="11"/>
        <v>0</v>
      </c>
      <c r="H62" s="2">
        <f t="shared" si="12"/>
        <v>97398.277742563834</v>
      </c>
    </row>
    <row r="63" spans="1:8" s="2" customFormat="1" x14ac:dyDescent="0.25">
      <c r="A63" s="2">
        <f t="shared" si="7"/>
        <v>31</v>
      </c>
      <c r="B63" s="5">
        <f t="shared" si="8"/>
        <v>6</v>
      </c>
      <c r="C63" s="2">
        <f t="shared" si="9"/>
        <v>39012.147434412254</v>
      </c>
      <c r="D63" s="2">
        <f t="shared" si="10"/>
        <v>10065.134038078362</v>
      </c>
      <c r="E63" s="8">
        <f t="shared" si="3"/>
        <v>65856.611511644718</v>
      </c>
      <c r="F63" s="2">
        <f t="shared" si="6"/>
        <v>4995.6508571717786</v>
      </c>
      <c r="G63" s="2">
        <f t="shared" si="11"/>
        <v>0</v>
      </c>
      <c r="H63" s="2">
        <f t="shared" si="12"/>
        <v>80917.39640689487</v>
      </c>
    </row>
    <row r="64" spans="1:8" s="2" customFormat="1" x14ac:dyDescent="0.25">
      <c r="A64" s="2">
        <f t="shared" si="7"/>
        <v>30</v>
      </c>
      <c r="B64" s="5">
        <f t="shared" si="8"/>
        <v>5</v>
      </c>
      <c r="C64" s="2">
        <f t="shared" si="9"/>
        <v>37511.680225396398</v>
      </c>
      <c r="D64" s="2">
        <f t="shared" si="10"/>
        <v>9678.0134981522715</v>
      </c>
      <c r="E64" s="8">
        <f t="shared" si="3"/>
        <v>52112.764801383026</v>
      </c>
      <c r="F64" s="2">
        <f t="shared" si="6"/>
        <v>4065.8332121094227</v>
      </c>
      <c r="G64" s="2">
        <f t="shared" si="11"/>
        <v>0</v>
      </c>
      <c r="H64" s="2">
        <f t="shared" si="12"/>
        <v>65856.611511644718</v>
      </c>
    </row>
    <row r="65" spans="1:8" s="2" customFormat="1" x14ac:dyDescent="0.25">
      <c r="A65" s="2">
        <f t="shared" si="7"/>
        <v>29</v>
      </c>
      <c r="B65" s="5">
        <f t="shared" si="8"/>
        <v>4</v>
      </c>
      <c r="C65" s="2">
        <f t="shared" si="9"/>
        <v>36068.923293650383</v>
      </c>
      <c r="D65" s="2">
        <f t="shared" si="10"/>
        <v>9305.7822097617991</v>
      </c>
      <c r="E65" s="8">
        <f t="shared" si="3"/>
        <v>39589.662340231662</v>
      </c>
      <c r="F65" s="2">
        <f t="shared" si="6"/>
        <v>3217.3202513895694</v>
      </c>
      <c r="G65" s="2">
        <f t="shared" si="11"/>
        <v>0</v>
      </c>
      <c r="H65" s="2">
        <f t="shared" si="12"/>
        <v>52112.764801383026</v>
      </c>
    </row>
    <row r="66" spans="1:8" s="2" customFormat="1" x14ac:dyDescent="0.25">
      <c r="A66" s="2">
        <f t="shared" si="7"/>
        <v>28</v>
      </c>
      <c r="B66" s="5">
        <f t="shared" si="8"/>
        <v>3</v>
      </c>
      <c r="C66" s="2">
        <f t="shared" si="9"/>
        <v>34681.657013125368</v>
      </c>
      <c r="D66" s="2">
        <f t="shared" si="10"/>
        <v>8947.8675093863458</v>
      </c>
      <c r="E66" s="8">
        <f t="shared" si="3"/>
        <v>28197.621644518385</v>
      </c>
      <c r="F66" s="2">
        <f t="shared" si="6"/>
        <v>2444.173186326931</v>
      </c>
      <c r="G66" s="2">
        <f t="shared" si="11"/>
        <v>0</v>
      </c>
      <c r="H66" s="2">
        <f t="shared" si="12"/>
        <v>39589.662340231662</v>
      </c>
    </row>
    <row r="67" spans="1:8" s="2" customFormat="1" x14ac:dyDescent="0.25">
      <c r="A67" s="2">
        <f t="shared" si="7"/>
        <v>27</v>
      </c>
      <c r="B67" s="5">
        <f t="shared" si="8"/>
        <v>2</v>
      </c>
      <c r="C67" s="2">
        <f t="shared" si="9"/>
        <v>33347.747128005161</v>
      </c>
      <c r="D67" s="2">
        <f t="shared" si="10"/>
        <v>8603.7187590253325</v>
      </c>
      <c r="E67" s="8">
        <f t="shared" si="3"/>
        <v>17853.04765542239</v>
      </c>
      <c r="F67" s="2">
        <f t="shared" si="6"/>
        <v>1740.8552300706601</v>
      </c>
      <c r="G67" s="2">
        <f t="shared" si="11"/>
        <v>0</v>
      </c>
      <c r="H67" s="2">
        <f t="shared" si="12"/>
        <v>28197.621644518385</v>
      </c>
    </row>
    <row r="68" spans="1:8" s="2" customFormat="1" x14ac:dyDescent="0.25">
      <c r="A68" s="2">
        <f t="shared" si="7"/>
        <v>26</v>
      </c>
      <c r="B68" s="5">
        <f t="shared" si="8"/>
        <v>1</v>
      </c>
      <c r="C68" s="2">
        <f t="shared" si="9"/>
        <v>32065.141469235732</v>
      </c>
      <c r="D68" s="2">
        <f t="shared" si="10"/>
        <v>8272.8064990628191</v>
      </c>
      <c r="E68" s="8">
        <f t="shared" si="3"/>
        <v>8478.0357372126455</v>
      </c>
      <c r="F68" s="2">
        <f t="shared" si="6"/>
        <v>1102.2054191469256</v>
      </c>
      <c r="G68" s="2">
        <f t="shared" si="11"/>
        <v>0</v>
      </c>
      <c r="H68" s="2">
        <f t="shared" si="12"/>
        <v>17853.04765542239</v>
      </c>
    </row>
    <row r="69" spans="1:8" x14ac:dyDescent="0.25">
      <c r="A69" s="2">
        <f t="shared" si="7"/>
        <v>25</v>
      </c>
      <c r="B69" s="5">
        <f t="shared" si="8"/>
        <v>0</v>
      </c>
      <c r="C69" s="2">
        <f t="shared" si="9"/>
        <v>30831.866797342049</v>
      </c>
      <c r="D69" s="2">
        <f t="shared" si="10"/>
        <v>7954.6216337142487</v>
      </c>
      <c r="E69" s="8">
        <f t="shared" si="3"/>
        <v>0</v>
      </c>
      <c r="F69" s="2">
        <f t="shared" si="6"/>
        <v>523.41410349839759</v>
      </c>
      <c r="G69" s="2">
        <f t="shared" si="11"/>
        <v>0</v>
      </c>
      <c r="H69" s="2">
        <f t="shared" si="12"/>
        <v>8478.0357372126455</v>
      </c>
    </row>
    <row r="70" spans="1:8" x14ac:dyDescent="0.25">
      <c r="A70" s="2">
        <f t="shared" si="7"/>
        <v>0</v>
      </c>
      <c r="B70" s="5">
        <f t="shared" si="8"/>
        <v>0</v>
      </c>
      <c r="C70" s="2">
        <f t="shared" si="9"/>
        <v>0</v>
      </c>
      <c r="D70" s="2">
        <f t="shared" si="10"/>
        <v>0</v>
      </c>
      <c r="E70" s="8">
        <f t="shared" si="3"/>
        <v>0</v>
      </c>
      <c r="F70" s="2">
        <f t="shared" si="6"/>
        <v>0</v>
      </c>
      <c r="G70" s="2">
        <f t="shared" si="11"/>
        <v>0</v>
      </c>
      <c r="H70" s="2">
        <f t="shared" si="12"/>
        <v>0</v>
      </c>
    </row>
    <row r="71" spans="1:8" x14ac:dyDescent="0.25">
      <c r="A71" s="2">
        <f t="shared" si="7"/>
        <v>0</v>
      </c>
      <c r="B71" s="5">
        <f t="shared" si="8"/>
        <v>0</v>
      </c>
      <c r="C71" s="2">
        <f t="shared" si="9"/>
        <v>0</v>
      </c>
      <c r="D71" s="2">
        <f t="shared" si="10"/>
        <v>0</v>
      </c>
      <c r="E71" s="8">
        <f t="shared" si="3"/>
        <v>0</v>
      </c>
      <c r="F71" s="2">
        <f t="shared" si="6"/>
        <v>0</v>
      </c>
      <c r="G71" s="2">
        <f t="shared" si="11"/>
        <v>0</v>
      </c>
      <c r="H71" s="2">
        <f t="shared" si="12"/>
        <v>0</v>
      </c>
    </row>
    <row r="72" spans="1:8" x14ac:dyDescent="0.25">
      <c r="A72" s="2">
        <f t="shared" si="7"/>
        <v>0</v>
      </c>
      <c r="B72" s="5">
        <f t="shared" si="8"/>
        <v>0</v>
      </c>
      <c r="C72" s="2">
        <f t="shared" si="9"/>
        <v>0</v>
      </c>
      <c r="D72" s="2">
        <f t="shared" si="10"/>
        <v>0</v>
      </c>
      <c r="E72" s="8">
        <f t="shared" si="3"/>
        <v>0</v>
      </c>
      <c r="F72" s="2">
        <f t="shared" si="6"/>
        <v>0</v>
      </c>
      <c r="G72" s="2">
        <f t="shared" si="11"/>
        <v>0</v>
      </c>
      <c r="H72" s="2">
        <f t="shared" si="12"/>
        <v>0</v>
      </c>
    </row>
    <row r="73" spans="1:8" x14ac:dyDescent="0.25">
      <c r="A73" s="2">
        <f t="shared" si="7"/>
        <v>0</v>
      </c>
      <c r="B73" s="5">
        <f t="shared" si="8"/>
        <v>0</v>
      </c>
      <c r="C73" s="2">
        <f t="shared" si="9"/>
        <v>0</v>
      </c>
      <c r="D73" s="2">
        <f t="shared" si="10"/>
        <v>0</v>
      </c>
      <c r="E73" s="8">
        <f t="shared" si="3"/>
        <v>0</v>
      </c>
      <c r="F73" s="2">
        <f t="shared" si="6"/>
        <v>0</v>
      </c>
      <c r="G73" s="2">
        <f t="shared" si="11"/>
        <v>0</v>
      </c>
      <c r="H73" s="2">
        <f t="shared" si="12"/>
        <v>0</v>
      </c>
    </row>
    <row r="74" spans="1:8" x14ac:dyDescent="0.25">
      <c r="A74" s="2">
        <f t="shared" si="7"/>
        <v>0</v>
      </c>
      <c r="B74" s="5">
        <f t="shared" si="8"/>
        <v>0</v>
      </c>
      <c r="C74" s="2">
        <f t="shared" si="9"/>
        <v>0</v>
      </c>
      <c r="D74" s="2">
        <f t="shared" si="10"/>
        <v>0</v>
      </c>
      <c r="E74" s="8">
        <f t="shared" si="3"/>
        <v>0</v>
      </c>
      <c r="F74" s="2">
        <f t="shared" si="6"/>
        <v>0</v>
      </c>
      <c r="G74" s="2">
        <f t="shared" si="11"/>
        <v>0</v>
      </c>
      <c r="H74" s="2">
        <f t="shared" si="12"/>
        <v>0</v>
      </c>
    </row>
    <row r="75" spans="1:8" x14ac:dyDescent="0.25">
      <c r="A75" s="2">
        <f t="shared" si="7"/>
        <v>0</v>
      </c>
      <c r="B75" s="5">
        <f t="shared" si="8"/>
        <v>0</v>
      </c>
      <c r="C75" s="2">
        <f t="shared" si="9"/>
        <v>0</v>
      </c>
      <c r="D75" s="2">
        <f t="shared" si="10"/>
        <v>0</v>
      </c>
      <c r="E75" s="8">
        <f t="shared" si="3"/>
        <v>0</v>
      </c>
      <c r="F75" s="2">
        <f t="shared" si="6"/>
        <v>0</v>
      </c>
      <c r="G75" s="2">
        <f t="shared" si="11"/>
        <v>0</v>
      </c>
      <c r="H75" s="2">
        <f t="shared" si="12"/>
        <v>0</v>
      </c>
    </row>
    <row r="76" spans="1:8" x14ac:dyDescent="0.25">
      <c r="A76" s="2">
        <f t="shared" si="7"/>
        <v>0</v>
      </c>
      <c r="B76" s="5">
        <f t="shared" si="8"/>
        <v>0</v>
      </c>
      <c r="C76" s="2">
        <f t="shared" si="9"/>
        <v>0</v>
      </c>
      <c r="D76" s="2">
        <f t="shared" si="10"/>
        <v>0</v>
      </c>
      <c r="E76" s="8">
        <f t="shared" si="3"/>
        <v>0</v>
      </c>
      <c r="F76" s="2">
        <f t="shared" si="6"/>
        <v>0</v>
      </c>
      <c r="G76" s="2">
        <f t="shared" si="11"/>
        <v>0</v>
      </c>
      <c r="H76" s="2">
        <f t="shared" si="12"/>
        <v>0</v>
      </c>
    </row>
    <row r="77" spans="1:8" x14ac:dyDescent="0.25">
      <c r="A77" s="2">
        <f t="shared" si="7"/>
        <v>0</v>
      </c>
      <c r="B77" s="5">
        <f t="shared" si="8"/>
        <v>0</v>
      </c>
      <c r="C77" s="2">
        <f t="shared" si="9"/>
        <v>0</v>
      </c>
      <c r="D77" s="2">
        <f t="shared" si="10"/>
        <v>0</v>
      </c>
      <c r="E77" s="8">
        <f t="shared" si="3"/>
        <v>0</v>
      </c>
      <c r="F77" s="2">
        <f t="shared" si="6"/>
        <v>0</v>
      </c>
      <c r="G77" s="2">
        <f t="shared" si="11"/>
        <v>0</v>
      </c>
      <c r="H77" s="2">
        <f t="shared" si="12"/>
        <v>0</v>
      </c>
    </row>
    <row r="78" spans="1:8" x14ac:dyDescent="0.25">
      <c r="A78" s="2">
        <f t="shared" si="7"/>
        <v>0</v>
      </c>
      <c r="B78" s="5">
        <f t="shared" ref="B78:B97" si="13">IF(AND(A78&lt;&gt;0,A78&gt;B$4),A78-B$4,IF(AND(A78&lt;&gt;0,A78&lt;=B$4),A78-B$8,0))</f>
        <v>0</v>
      </c>
      <c r="C78" s="2">
        <f t="shared" ref="C78:C97" si="14">IF(A78=B$4,C$12,IF(AND(A78&lt;B$4,A78&gt;=B$8),C77/(1+C$4+C$8),0))</f>
        <v>0</v>
      </c>
      <c r="D78" s="2">
        <f t="shared" ref="D78:D97" si="15">IF(C78&lt;&gt;0,C78*D$8,0)</f>
        <v>0</v>
      </c>
      <c r="E78" s="8">
        <f t="shared" ref="E78:E95" si="16">+H79</f>
        <v>0</v>
      </c>
      <c r="F78" s="2">
        <f t="shared" si="6"/>
        <v>0</v>
      </c>
      <c r="G78" s="2">
        <f t="shared" ref="G78:G97" si="17">IF(A78&gt;B$4,C$12*G$8*(1+G$4)^(B78-1),0)</f>
        <v>0</v>
      </c>
      <c r="H78" s="2">
        <f t="shared" ref="H78:H97" si="18">+E78+D78+F78-G78</f>
        <v>0</v>
      </c>
    </row>
    <row r="79" spans="1:8" x14ac:dyDescent="0.25">
      <c r="A79" s="2">
        <f t="shared" si="7"/>
        <v>0</v>
      </c>
      <c r="B79" s="5">
        <f t="shared" si="13"/>
        <v>0</v>
      </c>
      <c r="C79" s="2">
        <f t="shared" si="14"/>
        <v>0</v>
      </c>
      <c r="D79" s="2">
        <f t="shared" si="15"/>
        <v>0</v>
      </c>
      <c r="E79" s="8">
        <f t="shared" si="16"/>
        <v>0</v>
      </c>
      <c r="F79" s="2">
        <f t="shared" ref="F79:F97" si="19">IF(OR(E79&gt;0,D79&gt;0),E79*F$8+D79*F$8,0)</f>
        <v>0</v>
      </c>
      <c r="G79" s="2">
        <f t="shared" si="17"/>
        <v>0</v>
      </c>
      <c r="H79" s="2">
        <f t="shared" si="18"/>
        <v>0</v>
      </c>
    </row>
    <row r="80" spans="1:8" x14ac:dyDescent="0.25">
      <c r="A80" s="2">
        <f t="shared" ref="A80:A97" si="20">IF((A79-1)&gt;=B$8,(A79-1),0)</f>
        <v>0</v>
      </c>
      <c r="B80" s="5">
        <f t="shared" si="13"/>
        <v>0</v>
      </c>
      <c r="C80" s="2">
        <f t="shared" si="14"/>
        <v>0</v>
      </c>
      <c r="D80" s="2">
        <f t="shared" si="15"/>
        <v>0</v>
      </c>
      <c r="E80" s="8">
        <f t="shared" si="16"/>
        <v>0</v>
      </c>
      <c r="F80" s="2">
        <f t="shared" si="19"/>
        <v>0</v>
      </c>
      <c r="G80" s="2">
        <f t="shared" si="17"/>
        <v>0</v>
      </c>
      <c r="H80" s="2">
        <f t="shared" si="18"/>
        <v>0</v>
      </c>
    </row>
    <row r="81" spans="1:8" x14ac:dyDescent="0.25">
      <c r="A81" s="2">
        <f t="shared" si="20"/>
        <v>0</v>
      </c>
      <c r="B81" s="5">
        <f t="shared" si="13"/>
        <v>0</v>
      </c>
      <c r="C81" s="2">
        <f t="shared" si="14"/>
        <v>0</v>
      </c>
      <c r="D81" s="2">
        <f t="shared" si="15"/>
        <v>0</v>
      </c>
      <c r="E81" s="8">
        <f t="shared" si="16"/>
        <v>0</v>
      </c>
      <c r="F81" s="2">
        <f t="shared" si="19"/>
        <v>0</v>
      </c>
      <c r="G81" s="2">
        <f t="shared" si="17"/>
        <v>0</v>
      </c>
      <c r="H81" s="2">
        <f t="shared" si="18"/>
        <v>0</v>
      </c>
    </row>
    <row r="82" spans="1:8" x14ac:dyDescent="0.25">
      <c r="A82" s="2">
        <f t="shared" si="20"/>
        <v>0</v>
      </c>
      <c r="B82" s="5">
        <f t="shared" si="13"/>
        <v>0</v>
      </c>
      <c r="C82" s="2">
        <f t="shared" si="14"/>
        <v>0</v>
      </c>
      <c r="D82" s="2">
        <f t="shared" si="15"/>
        <v>0</v>
      </c>
      <c r="E82" s="8">
        <f t="shared" si="16"/>
        <v>0</v>
      </c>
      <c r="F82" s="2">
        <f t="shared" si="19"/>
        <v>0</v>
      </c>
      <c r="G82" s="2">
        <f t="shared" si="17"/>
        <v>0</v>
      </c>
      <c r="H82" s="2">
        <f t="shared" si="18"/>
        <v>0</v>
      </c>
    </row>
    <row r="83" spans="1:8" x14ac:dyDescent="0.25">
      <c r="A83" s="2">
        <f t="shared" si="20"/>
        <v>0</v>
      </c>
      <c r="B83" s="5">
        <f t="shared" si="13"/>
        <v>0</v>
      </c>
      <c r="C83" s="2">
        <f t="shared" si="14"/>
        <v>0</v>
      </c>
      <c r="D83" s="2">
        <f t="shared" si="15"/>
        <v>0</v>
      </c>
      <c r="E83" s="8">
        <f t="shared" si="16"/>
        <v>0</v>
      </c>
      <c r="F83" s="2">
        <f t="shared" si="19"/>
        <v>0</v>
      </c>
      <c r="G83" s="2">
        <f t="shared" si="17"/>
        <v>0</v>
      </c>
      <c r="H83" s="2">
        <f t="shared" si="18"/>
        <v>0</v>
      </c>
    </row>
    <row r="84" spans="1:8" x14ac:dyDescent="0.25">
      <c r="A84" s="2">
        <f t="shared" si="20"/>
        <v>0</v>
      </c>
      <c r="B84" s="5">
        <f t="shared" si="13"/>
        <v>0</v>
      </c>
      <c r="C84" s="2">
        <f t="shared" si="14"/>
        <v>0</v>
      </c>
      <c r="D84" s="2">
        <f t="shared" si="15"/>
        <v>0</v>
      </c>
      <c r="E84" s="8">
        <f t="shared" si="16"/>
        <v>0</v>
      </c>
      <c r="F84" s="2">
        <f t="shared" si="19"/>
        <v>0</v>
      </c>
      <c r="G84" s="2">
        <f t="shared" si="17"/>
        <v>0</v>
      </c>
      <c r="H84" s="2">
        <f t="shared" si="18"/>
        <v>0</v>
      </c>
    </row>
    <row r="85" spans="1:8" x14ac:dyDescent="0.25">
      <c r="A85" s="2">
        <f t="shared" si="20"/>
        <v>0</v>
      </c>
      <c r="B85" s="5">
        <f t="shared" si="13"/>
        <v>0</v>
      </c>
      <c r="C85" s="2">
        <f t="shared" si="14"/>
        <v>0</v>
      </c>
      <c r="D85" s="2">
        <f t="shared" si="15"/>
        <v>0</v>
      </c>
      <c r="E85" s="8">
        <f t="shared" si="16"/>
        <v>0</v>
      </c>
      <c r="F85" s="2">
        <f t="shared" si="19"/>
        <v>0</v>
      </c>
      <c r="G85" s="2">
        <f t="shared" si="17"/>
        <v>0</v>
      </c>
      <c r="H85" s="2">
        <f t="shared" si="18"/>
        <v>0</v>
      </c>
    </row>
    <row r="86" spans="1:8" x14ac:dyDescent="0.25">
      <c r="A86" s="2">
        <f t="shared" si="20"/>
        <v>0</v>
      </c>
      <c r="B86" s="5">
        <f t="shared" si="13"/>
        <v>0</v>
      </c>
      <c r="C86" s="2">
        <f t="shared" si="14"/>
        <v>0</v>
      </c>
      <c r="D86" s="2">
        <f t="shared" si="15"/>
        <v>0</v>
      </c>
      <c r="E86" s="8">
        <f t="shared" si="16"/>
        <v>0</v>
      </c>
      <c r="F86" s="2">
        <f t="shared" si="19"/>
        <v>0</v>
      </c>
      <c r="G86" s="2">
        <f t="shared" si="17"/>
        <v>0</v>
      </c>
      <c r="H86" s="2">
        <f t="shared" si="18"/>
        <v>0</v>
      </c>
    </row>
    <row r="87" spans="1:8" x14ac:dyDescent="0.25">
      <c r="A87" s="2">
        <f t="shared" si="20"/>
        <v>0</v>
      </c>
      <c r="B87" s="5">
        <f t="shared" si="13"/>
        <v>0</v>
      </c>
      <c r="C87" s="2">
        <f t="shared" si="14"/>
        <v>0</v>
      </c>
      <c r="D87" s="2">
        <f t="shared" si="15"/>
        <v>0</v>
      </c>
      <c r="E87" s="8">
        <f t="shared" si="16"/>
        <v>0</v>
      </c>
      <c r="F87" s="2">
        <f t="shared" si="19"/>
        <v>0</v>
      </c>
      <c r="G87" s="2">
        <f t="shared" si="17"/>
        <v>0</v>
      </c>
      <c r="H87" s="2">
        <f t="shared" si="18"/>
        <v>0</v>
      </c>
    </row>
    <row r="88" spans="1:8" x14ac:dyDescent="0.25">
      <c r="A88" s="2">
        <f t="shared" si="20"/>
        <v>0</v>
      </c>
      <c r="B88" s="5">
        <f t="shared" si="13"/>
        <v>0</v>
      </c>
      <c r="C88" s="2">
        <f t="shared" si="14"/>
        <v>0</v>
      </c>
      <c r="D88" s="2">
        <f t="shared" si="15"/>
        <v>0</v>
      </c>
      <c r="E88" s="8">
        <f t="shared" si="16"/>
        <v>0</v>
      </c>
      <c r="F88" s="2">
        <f t="shared" si="19"/>
        <v>0</v>
      </c>
      <c r="G88" s="2">
        <f t="shared" si="17"/>
        <v>0</v>
      </c>
      <c r="H88" s="2">
        <f t="shared" si="18"/>
        <v>0</v>
      </c>
    </row>
    <row r="89" spans="1:8" x14ac:dyDescent="0.25">
      <c r="A89" s="2">
        <f t="shared" si="20"/>
        <v>0</v>
      </c>
      <c r="B89" s="5">
        <f t="shared" si="13"/>
        <v>0</v>
      </c>
      <c r="C89" s="2">
        <f t="shared" si="14"/>
        <v>0</v>
      </c>
      <c r="D89" s="2">
        <f t="shared" si="15"/>
        <v>0</v>
      </c>
      <c r="E89" s="8">
        <f t="shared" si="16"/>
        <v>0</v>
      </c>
      <c r="F89" s="2">
        <f t="shared" si="19"/>
        <v>0</v>
      </c>
      <c r="G89" s="2">
        <f t="shared" si="17"/>
        <v>0</v>
      </c>
      <c r="H89" s="2">
        <f t="shared" si="18"/>
        <v>0</v>
      </c>
    </row>
    <row r="90" spans="1:8" x14ac:dyDescent="0.25">
      <c r="A90" s="2">
        <f t="shared" si="20"/>
        <v>0</v>
      </c>
      <c r="B90" s="5">
        <f t="shared" si="13"/>
        <v>0</v>
      </c>
      <c r="C90" s="2">
        <f t="shared" si="14"/>
        <v>0</v>
      </c>
      <c r="D90" s="2">
        <f t="shared" si="15"/>
        <v>0</v>
      </c>
      <c r="E90" s="8">
        <f t="shared" si="16"/>
        <v>0</v>
      </c>
      <c r="F90" s="2">
        <f t="shared" si="19"/>
        <v>0</v>
      </c>
      <c r="G90" s="2">
        <f t="shared" si="17"/>
        <v>0</v>
      </c>
      <c r="H90" s="2">
        <f t="shared" si="18"/>
        <v>0</v>
      </c>
    </row>
    <row r="91" spans="1:8" x14ac:dyDescent="0.25">
      <c r="A91" s="2">
        <f t="shared" si="20"/>
        <v>0</v>
      </c>
      <c r="B91" s="5">
        <f t="shared" si="13"/>
        <v>0</v>
      </c>
      <c r="C91" s="2">
        <f t="shared" si="14"/>
        <v>0</v>
      </c>
      <c r="D91" s="2">
        <f t="shared" si="15"/>
        <v>0</v>
      </c>
      <c r="E91" s="8">
        <f t="shared" si="16"/>
        <v>0</v>
      </c>
      <c r="F91" s="2">
        <f t="shared" si="19"/>
        <v>0</v>
      </c>
      <c r="G91" s="2">
        <f t="shared" si="17"/>
        <v>0</v>
      </c>
      <c r="H91" s="2">
        <f t="shared" si="18"/>
        <v>0</v>
      </c>
    </row>
    <row r="92" spans="1:8" x14ac:dyDescent="0.25">
      <c r="A92" s="2">
        <f t="shared" si="20"/>
        <v>0</v>
      </c>
      <c r="B92" s="5">
        <f t="shared" si="13"/>
        <v>0</v>
      </c>
      <c r="C92" s="2">
        <f t="shared" si="14"/>
        <v>0</v>
      </c>
      <c r="D92" s="2">
        <f t="shared" si="15"/>
        <v>0</v>
      </c>
      <c r="E92" s="8">
        <f t="shared" si="16"/>
        <v>0</v>
      </c>
      <c r="F92" s="2">
        <f t="shared" si="19"/>
        <v>0</v>
      </c>
      <c r="G92" s="2">
        <f t="shared" si="17"/>
        <v>0</v>
      </c>
      <c r="H92" s="2">
        <f t="shared" si="18"/>
        <v>0</v>
      </c>
    </row>
    <row r="93" spans="1:8" x14ac:dyDescent="0.25">
      <c r="A93" s="2">
        <f t="shared" si="20"/>
        <v>0</v>
      </c>
      <c r="B93" s="5">
        <f t="shared" si="13"/>
        <v>0</v>
      </c>
      <c r="C93" s="2">
        <f t="shared" si="14"/>
        <v>0</v>
      </c>
      <c r="D93" s="2">
        <f t="shared" si="15"/>
        <v>0</v>
      </c>
      <c r="E93" s="8">
        <f t="shared" si="16"/>
        <v>0</v>
      </c>
      <c r="F93" s="2">
        <f t="shared" si="19"/>
        <v>0</v>
      </c>
      <c r="G93" s="2">
        <f t="shared" si="17"/>
        <v>0</v>
      </c>
      <c r="H93" s="2">
        <f t="shared" si="18"/>
        <v>0</v>
      </c>
    </row>
    <row r="94" spans="1:8" x14ac:dyDescent="0.25">
      <c r="A94" s="2">
        <f t="shared" si="20"/>
        <v>0</v>
      </c>
      <c r="B94" s="5">
        <f t="shared" si="13"/>
        <v>0</v>
      </c>
      <c r="C94" s="2">
        <f t="shared" si="14"/>
        <v>0</v>
      </c>
      <c r="D94" s="2">
        <f t="shared" si="15"/>
        <v>0</v>
      </c>
      <c r="E94" s="8">
        <f t="shared" si="16"/>
        <v>0</v>
      </c>
      <c r="F94" s="2">
        <f t="shared" si="19"/>
        <v>0</v>
      </c>
      <c r="G94" s="2">
        <f t="shared" si="17"/>
        <v>0</v>
      </c>
      <c r="H94" s="2">
        <f t="shared" si="18"/>
        <v>0</v>
      </c>
    </row>
    <row r="95" spans="1:8" x14ac:dyDescent="0.25">
      <c r="A95" s="2">
        <f t="shared" si="20"/>
        <v>0</v>
      </c>
      <c r="B95" s="5">
        <f t="shared" si="13"/>
        <v>0</v>
      </c>
      <c r="C95" s="2">
        <f t="shared" si="14"/>
        <v>0</v>
      </c>
      <c r="D95" s="2">
        <f t="shared" si="15"/>
        <v>0</v>
      </c>
      <c r="E95" s="8">
        <f t="shared" si="16"/>
        <v>0</v>
      </c>
      <c r="F95" s="2">
        <f t="shared" si="19"/>
        <v>0</v>
      </c>
      <c r="G95" s="2">
        <f t="shared" si="17"/>
        <v>0</v>
      </c>
      <c r="H95" s="2">
        <f t="shared" si="18"/>
        <v>0</v>
      </c>
    </row>
    <row r="96" spans="1:8" x14ac:dyDescent="0.25">
      <c r="A96" s="2">
        <f t="shared" si="20"/>
        <v>0</v>
      </c>
      <c r="B96" s="5">
        <f t="shared" si="13"/>
        <v>0</v>
      </c>
      <c r="C96" s="2">
        <f t="shared" si="14"/>
        <v>0</v>
      </c>
      <c r="D96" s="2">
        <f t="shared" si="15"/>
        <v>0</v>
      </c>
      <c r="E96" s="8">
        <f>+H97</f>
        <v>0</v>
      </c>
      <c r="F96" s="2">
        <f t="shared" si="19"/>
        <v>0</v>
      </c>
      <c r="G96" s="2">
        <f t="shared" si="17"/>
        <v>0</v>
      </c>
      <c r="H96" s="2">
        <f t="shared" si="18"/>
        <v>0</v>
      </c>
    </row>
    <row r="97" spans="1:8" x14ac:dyDescent="0.25">
      <c r="A97" s="2">
        <f t="shared" si="20"/>
        <v>0</v>
      </c>
      <c r="B97" s="5">
        <f t="shared" si="13"/>
        <v>0</v>
      </c>
      <c r="C97" s="2">
        <f t="shared" si="14"/>
        <v>0</v>
      </c>
      <c r="D97" s="2">
        <f t="shared" si="15"/>
        <v>0</v>
      </c>
      <c r="E97" s="8">
        <f>+H98</f>
        <v>0</v>
      </c>
      <c r="F97" s="2">
        <f t="shared" si="19"/>
        <v>0</v>
      </c>
      <c r="G97" s="2">
        <f t="shared" si="17"/>
        <v>0</v>
      </c>
      <c r="H97" s="2">
        <f t="shared" si="18"/>
        <v>0</v>
      </c>
    </row>
  </sheetData>
  <phoneticPr fontId="3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97"/>
  <sheetViews>
    <sheetView topLeftCell="A4" zoomScale="75" workbookViewId="0">
      <pane ySplit="10" topLeftCell="A14" activePane="bottomLeft" state="frozen"/>
      <selection activeCell="H4" sqref="H4"/>
      <selection pane="bottomLeft" activeCell="A4" sqref="A4"/>
    </sheetView>
  </sheetViews>
  <sheetFormatPr defaultColWidth="12.7109375" defaultRowHeight="15" x14ac:dyDescent="0.25"/>
  <cols>
    <col min="1" max="1" width="12.7109375" style="1"/>
    <col min="2" max="2" width="12.7109375" style="2" customWidth="1"/>
    <col min="3" max="3" width="12.7109375" style="4" customWidth="1"/>
    <col min="4" max="5" width="12.7109375" style="1" customWidth="1"/>
    <col min="6" max="6" width="12.7109375" style="2" customWidth="1"/>
    <col min="7" max="16384" width="12.7109375" style="1"/>
  </cols>
  <sheetData>
    <row r="5" spans="1:14" x14ac:dyDescent="0.25">
      <c r="C5" s="12"/>
    </row>
    <row r="6" spans="1:14" x14ac:dyDescent="0.25">
      <c r="A6" s="23" t="s">
        <v>28</v>
      </c>
      <c r="B6" s="5" t="s">
        <v>19</v>
      </c>
      <c r="C6" s="14" t="s">
        <v>21</v>
      </c>
      <c r="D6" s="3" t="s">
        <v>23</v>
      </c>
      <c r="E6" s="3" t="s">
        <v>1</v>
      </c>
      <c r="F6" s="3" t="s">
        <v>1</v>
      </c>
      <c r="G6" s="5" t="s">
        <v>25</v>
      </c>
      <c r="L6" s="3" t="s">
        <v>5</v>
      </c>
      <c r="M6" s="3" t="s">
        <v>5</v>
      </c>
    </row>
    <row r="7" spans="1:14" x14ac:dyDescent="0.25">
      <c r="A7" s="23" t="s">
        <v>22</v>
      </c>
      <c r="B7" s="5" t="s">
        <v>20</v>
      </c>
      <c r="C7" s="14" t="s">
        <v>22</v>
      </c>
      <c r="D7" s="3" t="s">
        <v>24</v>
      </c>
      <c r="E7" s="3" t="s">
        <v>22</v>
      </c>
      <c r="F7" s="3" t="s">
        <v>3</v>
      </c>
      <c r="G7" s="5" t="s">
        <v>26</v>
      </c>
      <c r="L7" s="3" t="s">
        <v>27</v>
      </c>
      <c r="M7" s="3" t="s">
        <v>15</v>
      </c>
    </row>
    <row r="8" spans="1:14" x14ac:dyDescent="0.25">
      <c r="A8" s="21">
        <v>1985</v>
      </c>
      <c r="B8" s="17">
        <v>80</v>
      </c>
      <c r="C8" s="18">
        <v>25</v>
      </c>
      <c r="D8" s="17">
        <v>55</v>
      </c>
      <c r="E8" s="2">
        <f>+D8-C8</f>
        <v>30</v>
      </c>
      <c r="F8" s="8">
        <f>+B8-D8</f>
        <v>25</v>
      </c>
      <c r="G8" s="17">
        <v>100000</v>
      </c>
      <c r="L8" s="11">
        <v>0.03</v>
      </c>
      <c r="M8" s="19">
        <f>+L8*E8</f>
        <v>0.89999999999999991</v>
      </c>
    </row>
    <row r="9" spans="1:14" x14ac:dyDescent="0.25">
      <c r="D9" s="13"/>
      <c r="E9" s="13"/>
      <c r="F9" s="10"/>
    </row>
    <row r="10" spans="1:14" x14ac:dyDescent="0.25">
      <c r="B10" s="5"/>
      <c r="C10" s="3" t="s">
        <v>1</v>
      </c>
      <c r="F10" s="10"/>
      <c r="I10" s="3" t="s">
        <v>6</v>
      </c>
      <c r="K10" s="3"/>
      <c r="N10" s="3" t="s">
        <v>6</v>
      </c>
    </row>
    <row r="11" spans="1:14" x14ac:dyDescent="0.25">
      <c r="C11" s="3" t="s">
        <v>4</v>
      </c>
      <c r="D11" s="14" t="s">
        <v>17</v>
      </c>
      <c r="E11" s="14" t="s">
        <v>18</v>
      </c>
      <c r="F11" s="10"/>
      <c r="G11" s="3" t="s">
        <v>15</v>
      </c>
      <c r="H11" s="3" t="s">
        <v>6</v>
      </c>
      <c r="I11" s="3" t="s">
        <v>14</v>
      </c>
      <c r="J11" s="3" t="s">
        <v>6</v>
      </c>
      <c r="K11" s="3" t="s">
        <v>6</v>
      </c>
      <c r="L11" s="3" t="s">
        <v>5</v>
      </c>
      <c r="M11" s="9" t="s">
        <v>5</v>
      </c>
      <c r="N11" s="3" t="s">
        <v>11</v>
      </c>
    </row>
    <row r="12" spans="1:14" x14ac:dyDescent="0.25">
      <c r="B12" s="5" t="s">
        <v>2</v>
      </c>
      <c r="C12" s="3" t="s">
        <v>3</v>
      </c>
      <c r="D12" s="15" t="s">
        <v>0</v>
      </c>
      <c r="E12" s="14" t="s">
        <v>0</v>
      </c>
      <c r="F12" s="16" t="s">
        <v>26</v>
      </c>
      <c r="G12" s="3" t="s">
        <v>12</v>
      </c>
      <c r="H12" s="3" t="s">
        <v>8</v>
      </c>
      <c r="I12" s="3" t="s">
        <v>7</v>
      </c>
      <c r="J12" s="3" t="s">
        <v>13</v>
      </c>
      <c r="K12" s="3" t="s">
        <v>9</v>
      </c>
      <c r="L12" s="3" t="s">
        <v>16</v>
      </c>
      <c r="M12" s="9" t="s">
        <v>10</v>
      </c>
      <c r="N12" s="3" t="s">
        <v>7</v>
      </c>
    </row>
    <row r="13" spans="1:14" s="2" customFormat="1" x14ac:dyDescent="0.25">
      <c r="B13" s="5"/>
      <c r="C13" s="6"/>
      <c r="D13" s="5"/>
    </row>
    <row r="14" spans="1:14" s="2" customFormat="1" x14ac:dyDescent="0.25">
      <c r="A14" s="22">
        <f>+A8+B8-C8</f>
        <v>2040</v>
      </c>
      <c r="B14" s="5">
        <f>+B8</f>
        <v>80</v>
      </c>
      <c r="C14" s="5">
        <f t="shared" ref="C14:C45" si="0">IF(AND(B14&lt;&gt;0,B14&gt;D$8),B14-D$8,IF(AND(B14&lt;&gt;0,B14&lt;=D$8),B14-C$8,0))</f>
        <v>25</v>
      </c>
      <c r="D14" s="11"/>
      <c r="E14" s="11"/>
      <c r="F14" s="2">
        <f t="shared" ref="F14:F45" si="1">IF(B14=D$8,G$8,IF(AND(B14&lt;D$8,B14&gt;=C$8),F13/(1+D14+E14),0))</f>
        <v>0</v>
      </c>
      <c r="G14" s="11"/>
      <c r="H14" s="2">
        <f>+F14*G14</f>
        <v>0</v>
      </c>
      <c r="I14" s="8">
        <f t="shared" ref="I14:I77" si="2">+N15</f>
        <v>137786.17130952692</v>
      </c>
      <c r="J14" s="7">
        <v>0.06</v>
      </c>
      <c r="K14" s="2">
        <f>IF(I14&gt;0,I14*J14+H14*J14,0)</f>
        <v>8267.1702785716152</v>
      </c>
      <c r="L14" s="11">
        <v>0.02</v>
      </c>
      <c r="M14" s="2">
        <f t="shared" ref="M14:M45" si="3">IF(B14&gt;D$8,G$8*M$8*(1+L14)^(C14-1),0)</f>
        <v>144759.35245277022</v>
      </c>
      <c r="N14" s="20">
        <f t="shared" ref="N14:N45" si="4">+I14+H14+K14-M14</f>
        <v>1293.9891353283019</v>
      </c>
    </row>
    <row r="15" spans="1:14" s="2" customFormat="1" x14ac:dyDescent="0.25">
      <c r="A15" s="22">
        <f>IF(B15&lt;&gt;0,A14-1,0)</f>
        <v>2039</v>
      </c>
      <c r="B15" s="2">
        <f>IF((B14-1)&gt;=C$8,(B14-1),0)</f>
        <v>79</v>
      </c>
      <c r="C15" s="5">
        <f t="shared" si="0"/>
        <v>24</v>
      </c>
      <c r="D15" s="11"/>
      <c r="E15" s="11"/>
      <c r="F15" s="2">
        <f t="shared" si="1"/>
        <v>0</v>
      </c>
      <c r="G15" s="11"/>
      <c r="H15" s="2">
        <f t="shared" ref="H15:H78" si="5">+F15*G15</f>
        <v>0</v>
      </c>
      <c r="I15" s="8">
        <f t="shared" si="2"/>
        <v>263874.62744033267</v>
      </c>
      <c r="J15" s="7">
        <v>0.06</v>
      </c>
      <c r="K15" s="2">
        <f t="shared" ref="K15:K46" si="6">IF(OR(I15&gt;0,H15&gt;0),I15*J15+H15*J15,0)</f>
        <v>15832.47764641996</v>
      </c>
      <c r="L15" s="11">
        <v>0.02</v>
      </c>
      <c r="M15" s="2">
        <f t="shared" si="3"/>
        <v>141920.9337772257</v>
      </c>
      <c r="N15" s="2">
        <f t="shared" si="4"/>
        <v>137786.17130952692</v>
      </c>
    </row>
    <row r="16" spans="1:14" s="2" customFormat="1" x14ac:dyDescent="0.25">
      <c r="A16" s="22">
        <f t="shared" ref="A16:A79" si="7">IF(B16&lt;&gt;0,A15-1,0)</f>
        <v>2038</v>
      </c>
      <c r="B16" s="2">
        <f t="shared" ref="B16:B78" si="8">IF((B15-1)&gt;=C$8,(B15-1),0)</f>
        <v>78</v>
      </c>
      <c r="C16" s="5">
        <f t="shared" si="0"/>
        <v>23</v>
      </c>
      <c r="D16" s="11"/>
      <c r="E16" s="11"/>
      <c r="F16" s="2">
        <f t="shared" si="1"/>
        <v>0</v>
      </c>
      <c r="G16" s="11"/>
      <c r="H16" s="2">
        <f t="shared" si="5"/>
        <v>0</v>
      </c>
      <c r="I16" s="8">
        <f t="shared" si="2"/>
        <v>380200.75265109609</v>
      </c>
      <c r="J16" s="7">
        <v>0.06</v>
      </c>
      <c r="K16" s="2">
        <f t="shared" si="6"/>
        <v>22812.045159065765</v>
      </c>
      <c r="L16" s="11">
        <v>0.02</v>
      </c>
      <c r="M16" s="2">
        <f t="shared" si="3"/>
        <v>139138.17036982914</v>
      </c>
      <c r="N16" s="2">
        <f t="shared" si="4"/>
        <v>263874.62744033267</v>
      </c>
    </row>
    <row r="17" spans="1:14" s="2" customFormat="1" x14ac:dyDescent="0.25">
      <c r="A17" s="22">
        <f t="shared" si="7"/>
        <v>2037</v>
      </c>
      <c r="B17" s="2">
        <f t="shared" si="8"/>
        <v>77</v>
      </c>
      <c r="C17" s="5">
        <f t="shared" si="0"/>
        <v>22</v>
      </c>
      <c r="D17" s="11"/>
      <c r="E17" s="11"/>
      <c r="F17" s="2">
        <f t="shared" si="1"/>
        <v>0</v>
      </c>
      <c r="G17" s="11"/>
      <c r="H17" s="2">
        <f t="shared" si="5"/>
        <v>0</v>
      </c>
      <c r="I17" s="8">
        <f t="shared" si="2"/>
        <v>487368.60717161227</v>
      </c>
      <c r="J17" s="7">
        <v>0.06</v>
      </c>
      <c r="K17" s="2">
        <f t="shared" si="6"/>
        <v>29242.116430296734</v>
      </c>
      <c r="L17" s="11">
        <v>0.02</v>
      </c>
      <c r="M17" s="2">
        <f t="shared" si="3"/>
        <v>136409.97095081289</v>
      </c>
      <c r="N17" s="2">
        <f t="shared" si="4"/>
        <v>380200.75265109609</v>
      </c>
    </row>
    <row r="18" spans="1:14" s="2" customFormat="1" x14ac:dyDescent="0.25">
      <c r="A18" s="22">
        <f t="shared" si="7"/>
        <v>2036</v>
      </c>
      <c r="B18" s="2">
        <f t="shared" si="8"/>
        <v>76</v>
      </c>
      <c r="C18" s="5">
        <f t="shared" si="0"/>
        <v>21</v>
      </c>
      <c r="D18" s="11"/>
      <c r="E18" s="11"/>
      <c r="F18" s="2">
        <f t="shared" si="1"/>
        <v>0</v>
      </c>
      <c r="G18" s="11"/>
      <c r="H18" s="2">
        <f t="shared" si="5"/>
        <v>0</v>
      </c>
      <c r="I18" s="8">
        <f t="shared" si="2"/>
        <v>585947.04982043779</v>
      </c>
      <c r="J18" s="7">
        <v>0.06</v>
      </c>
      <c r="K18" s="2">
        <f t="shared" si="6"/>
        <v>35156.822989226268</v>
      </c>
      <c r="L18" s="11">
        <v>0.02</v>
      </c>
      <c r="M18" s="2">
        <f t="shared" si="3"/>
        <v>133735.26563805185</v>
      </c>
      <c r="N18" s="2">
        <f t="shared" si="4"/>
        <v>487368.60717161227</v>
      </c>
    </row>
    <row r="19" spans="1:14" s="2" customFormat="1" x14ac:dyDescent="0.25">
      <c r="A19" s="22">
        <f t="shared" si="7"/>
        <v>2035</v>
      </c>
      <c r="B19" s="2">
        <f t="shared" si="8"/>
        <v>75</v>
      </c>
      <c r="C19" s="5">
        <f t="shared" si="0"/>
        <v>20</v>
      </c>
      <c r="D19" s="11"/>
      <c r="E19" s="11"/>
      <c r="F19" s="2">
        <f t="shared" si="1"/>
        <v>0</v>
      </c>
      <c r="G19" s="11"/>
      <c r="H19" s="2">
        <f t="shared" si="5"/>
        <v>0</v>
      </c>
      <c r="I19" s="8">
        <f t="shared" si="2"/>
        <v>676471.75032824487</v>
      </c>
      <c r="J19" s="7">
        <v>0.06</v>
      </c>
      <c r="K19" s="2">
        <f t="shared" si="6"/>
        <v>40588.305019694693</v>
      </c>
      <c r="L19" s="11">
        <v>0.02</v>
      </c>
      <c r="M19" s="2">
        <f t="shared" si="3"/>
        <v>131113.00552750181</v>
      </c>
      <c r="N19" s="2">
        <f t="shared" si="4"/>
        <v>585947.04982043779</v>
      </c>
    </row>
    <row r="20" spans="1:14" s="2" customFormat="1" x14ac:dyDescent="0.25">
      <c r="A20" s="22">
        <f t="shared" si="7"/>
        <v>2034</v>
      </c>
      <c r="B20" s="2">
        <f t="shared" si="8"/>
        <v>74</v>
      </c>
      <c r="C20" s="5">
        <f t="shared" si="0"/>
        <v>19</v>
      </c>
      <c r="D20" s="11"/>
      <c r="E20" s="11"/>
      <c r="F20" s="2">
        <f t="shared" si="1"/>
        <v>0</v>
      </c>
      <c r="G20" s="11"/>
      <c r="H20" s="2">
        <f t="shared" si="5"/>
        <v>0</v>
      </c>
      <c r="I20" s="8">
        <f t="shared" si="2"/>
        <v>759447.08736802777</v>
      </c>
      <c r="J20" s="7">
        <v>0.06</v>
      </c>
      <c r="K20" s="2">
        <f t="shared" si="6"/>
        <v>45566.825242081664</v>
      </c>
      <c r="L20" s="11">
        <v>0.02</v>
      </c>
      <c r="M20" s="2">
        <f t="shared" si="3"/>
        <v>128542.16228186453</v>
      </c>
      <c r="N20" s="2">
        <f t="shared" si="4"/>
        <v>676471.75032824487</v>
      </c>
    </row>
    <row r="21" spans="1:14" s="2" customFormat="1" x14ac:dyDescent="0.25">
      <c r="A21" s="22">
        <f t="shared" si="7"/>
        <v>2033</v>
      </c>
      <c r="B21" s="2">
        <f t="shared" si="8"/>
        <v>73</v>
      </c>
      <c r="C21" s="5">
        <f t="shared" si="0"/>
        <v>18</v>
      </c>
      <c r="D21" s="11"/>
      <c r="E21" s="11"/>
      <c r="F21" s="2">
        <f t="shared" si="1"/>
        <v>0</v>
      </c>
      <c r="G21" s="11"/>
      <c r="H21" s="2">
        <f t="shared" si="5"/>
        <v>0</v>
      </c>
      <c r="I21" s="8">
        <f t="shared" si="2"/>
        <v>835347.9387691943</v>
      </c>
      <c r="J21" s="7">
        <v>0.06</v>
      </c>
      <c r="K21" s="2">
        <f t="shared" si="6"/>
        <v>50120.876326151658</v>
      </c>
      <c r="L21" s="11">
        <v>0.02</v>
      </c>
      <c r="M21" s="2">
        <f t="shared" si="3"/>
        <v>126021.72772731818</v>
      </c>
      <c r="N21" s="2">
        <f t="shared" si="4"/>
        <v>759447.08736802777</v>
      </c>
    </row>
    <row r="22" spans="1:14" s="2" customFormat="1" x14ac:dyDescent="0.25">
      <c r="A22" s="22">
        <f t="shared" si="7"/>
        <v>2032</v>
      </c>
      <c r="B22" s="2">
        <f t="shared" si="8"/>
        <v>72</v>
      </c>
      <c r="C22" s="5">
        <f t="shared" si="0"/>
        <v>17</v>
      </c>
      <c r="D22" s="11"/>
      <c r="E22" s="11"/>
      <c r="F22" s="2">
        <f t="shared" si="1"/>
        <v>0</v>
      </c>
      <c r="G22" s="11"/>
      <c r="H22" s="2">
        <f t="shared" si="5"/>
        <v>0</v>
      </c>
      <c r="I22" s="8">
        <f t="shared" si="2"/>
        <v>904621.37002580124</v>
      </c>
      <c r="J22" s="7">
        <v>0.06</v>
      </c>
      <c r="K22" s="2">
        <f t="shared" si="6"/>
        <v>54277.282201548071</v>
      </c>
      <c r="L22" s="11">
        <v>0.02</v>
      </c>
      <c r="M22" s="2">
        <f t="shared" si="3"/>
        <v>123550.71345815506</v>
      </c>
      <c r="N22" s="2">
        <f t="shared" si="4"/>
        <v>835347.9387691943</v>
      </c>
    </row>
    <row r="23" spans="1:14" s="2" customFormat="1" x14ac:dyDescent="0.25">
      <c r="A23" s="22">
        <f t="shared" si="7"/>
        <v>2031</v>
      </c>
      <c r="B23" s="2">
        <f t="shared" si="8"/>
        <v>71</v>
      </c>
      <c r="C23" s="5">
        <f t="shared" si="0"/>
        <v>16</v>
      </c>
      <c r="D23" s="11"/>
      <c r="E23" s="11"/>
      <c r="F23" s="2">
        <f t="shared" si="1"/>
        <v>0</v>
      </c>
      <c r="G23" s="11"/>
      <c r="H23" s="2">
        <f t="shared" si="5"/>
        <v>0</v>
      </c>
      <c r="I23" s="8">
        <f t="shared" si="2"/>
        <v>967688.22686318192</v>
      </c>
      <c r="J23" s="7">
        <v>0.06</v>
      </c>
      <c r="K23" s="2">
        <f t="shared" si="6"/>
        <v>58061.293611790912</v>
      </c>
      <c r="L23" s="11">
        <v>0.02</v>
      </c>
      <c r="M23" s="2">
        <f t="shared" si="3"/>
        <v>121128.1504491716</v>
      </c>
      <c r="N23" s="2">
        <f t="shared" si="4"/>
        <v>904621.37002580124</v>
      </c>
    </row>
    <row r="24" spans="1:14" s="2" customFormat="1" x14ac:dyDescent="0.25">
      <c r="A24" s="22">
        <f t="shared" si="7"/>
        <v>2030</v>
      </c>
      <c r="B24" s="2">
        <f t="shared" si="8"/>
        <v>70</v>
      </c>
      <c r="C24" s="5">
        <f t="shared" si="0"/>
        <v>15</v>
      </c>
      <c r="D24" s="11"/>
      <c r="E24" s="11"/>
      <c r="F24" s="2">
        <f t="shared" si="1"/>
        <v>0</v>
      </c>
      <c r="G24" s="11"/>
      <c r="H24" s="2">
        <f t="shared" si="5"/>
        <v>0</v>
      </c>
      <c r="I24" s="8">
        <f t="shared" si="2"/>
        <v>1024944.6373007928</v>
      </c>
      <c r="J24" s="7">
        <v>0.06</v>
      </c>
      <c r="K24" s="2">
        <f t="shared" si="6"/>
        <v>61496.678238047571</v>
      </c>
      <c r="L24" s="11">
        <v>0.02</v>
      </c>
      <c r="M24" s="2">
        <f t="shared" si="3"/>
        <v>118753.08867565848</v>
      </c>
      <c r="N24" s="2">
        <f t="shared" si="4"/>
        <v>967688.22686318192</v>
      </c>
    </row>
    <row r="25" spans="1:14" s="2" customFormat="1" x14ac:dyDescent="0.25">
      <c r="A25" s="22">
        <f t="shared" si="7"/>
        <v>2029</v>
      </c>
      <c r="B25" s="2">
        <f t="shared" si="8"/>
        <v>69</v>
      </c>
      <c r="C25" s="5">
        <f t="shared" si="0"/>
        <v>14</v>
      </c>
      <c r="D25" s="11"/>
      <c r="E25" s="11"/>
      <c r="F25" s="2">
        <f t="shared" si="1"/>
        <v>0</v>
      </c>
      <c r="G25" s="11"/>
      <c r="H25" s="2">
        <f t="shared" si="5"/>
        <v>0</v>
      </c>
      <c r="I25" s="8">
        <f t="shared" si="2"/>
        <v>1076763.4283411647</v>
      </c>
      <c r="J25" s="7">
        <v>0.06</v>
      </c>
      <c r="K25" s="2">
        <f t="shared" si="6"/>
        <v>64605.805700469879</v>
      </c>
      <c r="L25" s="11">
        <v>0.02</v>
      </c>
      <c r="M25" s="2">
        <f t="shared" si="3"/>
        <v>116424.59674084163</v>
      </c>
      <c r="N25" s="2">
        <f t="shared" si="4"/>
        <v>1024944.6373007928</v>
      </c>
    </row>
    <row r="26" spans="1:14" s="2" customFormat="1" x14ac:dyDescent="0.25">
      <c r="A26" s="22">
        <f t="shared" si="7"/>
        <v>2028</v>
      </c>
      <c r="B26" s="2">
        <f t="shared" si="8"/>
        <v>68</v>
      </c>
      <c r="C26" s="5">
        <f t="shared" si="0"/>
        <v>13</v>
      </c>
      <c r="D26" s="11"/>
      <c r="E26" s="11"/>
      <c r="F26" s="2">
        <f t="shared" si="1"/>
        <v>0</v>
      </c>
      <c r="G26" s="11"/>
      <c r="H26" s="2">
        <f t="shared" si="5"/>
        <v>0</v>
      </c>
      <c r="I26" s="8">
        <f t="shared" si="2"/>
        <v>1123495.4621243337</v>
      </c>
      <c r="J26" s="7">
        <v>0.06</v>
      </c>
      <c r="K26" s="2">
        <f t="shared" si="6"/>
        <v>67409.72772746002</v>
      </c>
      <c r="L26" s="11">
        <v>0.02</v>
      </c>
      <c r="M26" s="2">
        <f t="shared" si="3"/>
        <v>114141.76151062906</v>
      </c>
      <c r="N26" s="2">
        <f t="shared" si="4"/>
        <v>1076763.4283411647</v>
      </c>
    </row>
    <row r="27" spans="1:14" s="2" customFormat="1" x14ac:dyDescent="0.25">
      <c r="A27" s="22">
        <f t="shared" si="7"/>
        <v>2027</v>
      </c>
      <c r="B27" s="2">
        <f t="shared" si="8"/>
        <v>67</v>
      </c>
      <c r="C27" s="5">
        <f t="shared" si="0"/>
        <v>12</v>
      </c>
      <c r="D27" s="11"/>
      <c r="E27" s="11"/>
      <c r="F27" s="2">
        <f t="shared" si="1"/>
        <v>0</v>
      </c>
      <c r="G27" s="11"/>
      <c r="H27" s="2">
        <f t="shared" si="5"/>
        <v>0</v>
      </c>
      <c r="I27" s="8">
        <f t="shared" si="2"/>
        <v>1165470.8961130683</v>
      </c>
      <c r="J27" s="7">
        <v>0.06</v>
      </c>
      <c r="K27" s="2">
        <f t="shared" si="6"/>
        <v>69928.253766784095</v>
      </c>
      <c r="L27" s="11">
        <v>0.02</v>
      </c>
      <c r="M27" s="2">
        <f t="shared" si="3"/>
        <v>111903.68775551867</v>
      </c>
      <c r="N27" s="2">
        <f t="shared" si="4"/>
        <v>1123495.4621243337</v>
      </c>
    </row>
    <row r="28" spans="1:14" s="2" customFormat="1" x14ac:dyDescent="0.25">
      <c r="A28" s="22">
        <f t="shared" si="7"/>
        <v>2026</v>
      </c>
      <c r="B28" s="2">
        <f t="shared" si="8"/>
        <v>66</v>
      </c>
      <c r="C28" s="5">
        <f t="shared" si="0"/>
        <v>11</v>
      </c>
      <c r="D28" s="11"/>
      <c r="E28" s="11"/>
      <c r="F28" s="2">
        <f t="shared" si="1"/>
        <v>0</v>
      </c>
      <c r="G28" s="11"/>
      <c r="H28" s="2">
        <f t="shared" si="5"/>
        <v>0</v>
      </c>
      <c r="I28" s="8">
        <f t="shared" si="2"/>
        <v>1203000.3716156569</v>
      </c>
      <c r="J28" s="7">
        <v>0.06</v>
      </c>
      <c r="K28" s="2">
        <f t="shared" si="6"/>
        <v>72180.022296939409</v>
      </c>
      <c r="L28" s="11">
        <v>0.02</v>
      </c>
      <c r="M28" s="2">
        <f t="shared" si="3"/>
        <v>109709.49779952812</v>
      </c>
      <c r="N28" s="2">
        <f t="shared" si="4"/>
        <v>1165470.8961130683</v>
      </c>
    </row>
    <row r="29" spans="1:14" s="2" customFormat="1" x14ac:dyDescent="0.25">
      <c r="A29" s="22">
        <f t="shared" si="7"/>
        <v>2025</v>
      </c>
      <c r="B29" s="2">
        <f t="shared" si="8"/>
        <v>65</v>
      </c>
      <c r="C29" s="5">
        <f t="shared" si="0"/>
        <v>10</v>
      </c>
      <c r="D29" s="11"/>
      <c r="E29" s="11"/>
      <c r="F29" s="2">
        <f t="shared" si="1"/>
        <v>0</v>
      </c>
      <c r="G29" s="11"/>
      <c r="H29" s="2">
        <f t="shared" si="5"/>
        <v>0</v>
      </c>
      <c r="I29" s="8">
        <f t="shared" si="2"/>
        <v>1236376.1347091177</v>
      </c>
      <c r="J29" s="7">
        <v>0.06</v>
      </c>
      <c r="K29" s="2">
        <f t="shared" si="6"/>
        <v>74182.568082547063</v>
      </c>
      <c r="L29" s="11">
        <v>0.02</v>
      </c>
      <c r="M29" s="2">
        <f t="shared" si="3"/>
        <v>107558.33117600795</v>
      </c>
      <c r="N29" s="2">
        <f t="shared" si="4"/>
        <v>1203000.3716156569</v>
      </c>
    </row>
    <row r="30" spans="1:14" s="2" customFormat="1" x14ac:dyDescent="0.25">
      <c r="A30" s="22">
        <f t="shared" si="7"/>
        <v>2024</v>
      </c>
      <c r="B30" s="2">
        <f t="shared" si="8"/>
        <v>64</v>
      </c>
      <c r="C30" s="5">
        <f t="shared" si="0"/>
        <v>9</v>
      </c>
      <c r="D30" s="11"/>
      <c r="E30" s="11"/>
      <c r="F30" s="2">
        <f t="shared" si="1"/>
        <v>0</v>
      </c>
      <c r="G30" s="11"/>
      <c r="H30" s="2">
        <f t="shared" si="5"/>
        <v>0</v>
      </c>
      <c r="I30" s="8">
        <f t="shared" si="2"/>
        <v>1265873.0933955864</v>
      </c>
      <c r="J30" s="7">
        <v>0.06</v>
      </c>
      <c r="K30" s="2">
        <f t="shared" si="6"/>
        <v>75952.38560373518</v>
      </c>
      <c r="L30" s="11">
        <v>0.02</v>
      </c>
      <c r="M30" s="2">
        <f t="shared" si="3"/>
        <v>105449.34429020388</v>
      </c>
      <c r="N30" s="2">
        <f t="shared" si="4"/>
        <v>1236376.1347091177</v>
      </c>
    </row>
    <row r="31" spans="1:14" s="2" customFormat="1" x14ac:dyDescent="0.25">
      <c r="A31" s="22">
        <f t="shared" si="7"/>
        <v>2023</v>
      </c>
      <c r="B31" s="2">
        <f t="shared" si="8"/>
        <v>63</v>
      </c>
      <c r="C31" s="5">
        <f t="shared" si="0"/>
        <v>8</v>
      </c>
      <c r="D31" s="11"/>
      <c r="E31" s="11"/>
      <c r="F31" s="2">
        <f t="shared" si="1"/>
        <v>0</v>
      </c>
      <c r="G31" s="11"/>
      <c r="H31" s="2">
        <f t="shared" si="5"/>
        <v>0</v>
      </c>
      <c r="I31" s="8">
        <f t="shared" si="2"/>
        <v>1291749.8146075674</v>
      </c>
      <c r="J31" s="7">
        <v>0.06</v>
      </c>
      <c r="K31" s="2">
        <f t="shared" si="6"/>
        <v>77504.988876454037</v>
      </c>
      <c r="L31" s="11">
        <v>0.02</v>
      </c>
      <c r="M31" s="2">
        <f t="shared" si="3"/>
        <v>103381.71008843517</v>
      </c>
      <c r="N31" s="2">
        <f t="shared" si="4"/>
        <v>1265873.0933955864</v>
      </c>
    </row>
    <row r="32" spans="1:14" s="2" customFormat="1" x14ac:dyDescent="0.25">
      <c r="A32" s="22">
        <f t="shared" si="7"/>
        <v>2022</v>
      </c>
      <c r="B32" s="2">
        <f t="shared" si="8"/>
        <v>62</v>
      </c>
      <c r="C32" s="5">
        <f t="shared" si="0"/>
        <v>7</v>
      </c>
      <c r="D32" s="11"/>
      <c r="E32" s="11"/>
      <c r="F32" s="2">
        <f t="shared" si="1"/>
        <v>0</v>
      </c>
      <c r="G32" s="11"/>
      <c r="H32" s="2">
        <f t="shared" si="5"/>
        <v>0</v>
      </c>
      <c r="I32" s="8">
        <f t="shared" si="2"/>
        <v>1314249.4644729504</v>
      </c>
      <c r="J32" s="7">
        <v>0.06</v>
      </c>
      <c r="K32" s="2">
        <f t="shared" si="6"/>
        <v>78854.967868377018</v>
      </c>
      <c r="L32" s="11">
        <v>0.02</v>
      </c>
      <c r="M32" s="2">
        <f t="shared" si="3"/>
        <v>101354.61773375999</v>
      </c>
      <c r="N32" s="2">
        <f t="shared" si="4"/>
        <v>1291749.8146075674</v>
      </c>
    </row>
    <row r="33" spans="1:14" s="2" customFormat="1" x14ac:dyDescent="0.25">
      <c r="A33" s="22">
        <f t="shared" si="7"/>
        <v>2021</v>
      </c>
      <c r="B33" s="2">
        <f t="shared" si="8"/>
        <v>61</v>
      </c>
      <c r="C33" s="5">
        <f t="shared" si="0"/>
        <v>6</v>
      </c>
      <c r="D33" s="11"/>
      <c r="E33" s="11"/>
      <c r="F33" s="2">
        <f t="shared" si="1"/>
        <v>0</v>
      </c>
      <c r="G33" s="11"/>
      <c r="H33" s="2">
        <f t="shared" si="5"/>
        <v>0</v>
      </c>
      <c r="I33" s="8">
        <f t="shared" si="2"/>
        <v>1333600.6950575004</v>
      </c>
      <c r="J33" s="7">
        <v>0.06</v>
      </c>
      <c r="K33" s="2">
        <f t="shared" si="6"/>
        <v>80016.041703450013</v>
      </c>
      <c r="L33" s="11">
        <v>0.02</v>
      </c>
      <c r="M33" s="2">
        <f t="shared" si="3"/>
        <v>99367.272287999978</v>
      </c>
      <c r="N33" s="2">
        <f t="shared" si="4"/>
        <v>1314249.4644729504</v>
      </c>
    </row>
    <row r="34" spans="1:14" s="2" customFormat="1" x14ac:dyDescent="0.25">
      <c r="A34" s="22">
        <f t="shared" si="7"/>
        <v>2020</v>
      </c>
      <c r="B34" s="2">
        <f t="shared" si="8"/>
        <v>60</v>
      </c>
      <c r="C34" s="5">
        <f t="shared" si="0"/>
        <v>5</v>
      </c>
      <c r="D34" s="11"/>
      <c r="E34" s="11"/>
      <c r="F34" s="2">
        <f t="shared" si="1"/>
        <v>0</v>
      </c>
      <c r="G34" s="11"/>
      <c r="H34" s="2">
        <f t="shared" si="5"/>
        <v>0</v>
      </c>
      <c r="I34" s="8">
        <f t="shared" si="2"/>
        <v>1350018.4806202832</v>
      </c>
      <c r="J34" s="7">
        <v>0.06</v>
      </c>
      <c r="K34" s="2">
        <f t="shared" si="6"/>
        <v>81001.108837216991</v>
      </c>
      <c r="L34" s="11">
        <v>0.02</v>
      </c>
      <c r="M34" s="2">
        <f t="shared" si="3"/>
        <v>97418.894399999976</v>
      </c>
      <c r="N34" s="2">
        <f t="shared" si="4"/>
        <v>1333600.6950575004</v>
      </c>
    </row>
    <row r="35" spans="1:14" s="2" customFormat="1" x14ac:dyDescent="0.25">
      <c r="A35" s="22">
        <f t="shared" si="7"/>
        <v>2019</v>
      </c>
      <c r="B35" s="2">
        <f t="shared" si="8"/>
        <v>59</v>
      </c>
      <c r="C35" s="5">
        <f t="shared" si="0"/>
        <v>4</v>
      </c>
      <c r="D35" s="11"/>
      <c r="E35" s="11"/>
      <c r="F35" s="2">
        <f t="shared" si="1"/>
        <v>0</v>
      </c>
      <c r="G35" s="11"/>
      <c r="H35" s="2">
        <f t="shared" si="5"/>
        <v>0</v>
      </c>
      <c r="I35" s="8">
        <f t="shared" si="2"/>
        <v>1363704.9062455501</v>
      </c>
      <c r="J35" s="7">
        <v>0.06</v>
      </c>
      <c r="K35" s="2">
        <f t="shared" si="6"/>
        <v>81822.294374732999</v>
      </c>
      <c r="L35" s="11">
        <v>0.02</v>
      </c>
      <c r="M35" s="2">
        <f t="shared" si="3"/>
        <v>95508.719999999972</v>
      </c>
      <c r="N35" s="2">
        <f t="shared" si="4"/>
        <v>1350018.4806202832</v>
      </c>
    </row>
    <row r="36" spans="1:14" s="2" customFormat="1" x14ac:dyDescent="0.25">
      <c r="A36" s="22">
        <f t="shared" si="7"/>
        <v>2018</v>
      </c>
      <c r="B36" s="2">
        <f t="shared" si="8"/>
        <v>58</v>
      </c>
      <c r="C36" s="5">
        <f t="shared" si="0"/>
        <v>3</v>
      </c>
      <c r="D36" s="11"/>
      <c r="E36" s="11"/>
      <c r="F36" s="2">
        <f t="shared" si="1"/>
        <v>0</v>
      </c>
      <c r="G36" s="11"/>
      <c r="H36" s="2">
        <f t="shared" si="5"/>
        <v>0</v>
      </c>
      <c r="I36" s="8">
        <f t="shared" si="2"/>
        <v>1374849.9115524057</v>
      </c>
      <c r="J36" s="7">
        <v>0.06</v>
      </c>
      <c r="K36" s="2">
        <f t="shared" si="6"/>
        <v>82490.994693144341</v>
      </c>
      <c r="L36" s="11">
        <v>0.02</v>
      </c>
      <c r="M36" s="2">
        <f t="shared" si="3"/>
        <v>93635.999999999985</v>
      </c>
      <c r="N36" s="2">
        <f t="shared" si="4"/>
        <v>1363704.9062455501</v>
      </c>
    </row>
    <row r="37" spans="1:14" s="2" customFormat="1" x14ac:dyDescent="0.25">
      <c r="A37" s="22">
        <f t="shared" si="7"/>
        <v>2017</v>
      </c>
      <c r="B37" s="2">
        <f t="shared" si="8"/>
        <v>57</v>
      </c>
      <c r="C37" s="5">
        <f t="shared" si="0"/>
        <v>2</v>
      </c>
      <c r="D37" s="11"/>
      <c r="E37" s="11"/>
      <c r="F37" s="2">
        <f t="shared" si="1"/>
        <v>0</v>
      </c>
      <c r="G37" s="11"/>
      <c r="H37" s="2">
        <f t="shared" si="5"/>
        <v>0</v>
      </c>
      <c r="I37" s="8">
        <f t="shared" si="2"/>
        <v>1383631.9920305714</v>
      </c>
      <c r="J37" s="7">
        <v>0.06</v>
      </c>
      <c r="K37" s="2">
        <f t="shared" si="6"/>
        <v>83017.919521834279</v>
      </c>
      <c r="L37" s="11">
        <v>0.02</v>
      </c>
      <c r="M37" s="2">
        <f t="shared" si="3"/>
        <v>91799.999999999985</v>
      </c>
      <c r="N37" s="2">
        <f t="shared" si="4"/>
        <v>1374849.9115524057</v>
      </c>
    </row>
    <row r="38" spans="1:14" s="2" customFormat="1" x14ac:dyDescent="0.25">
      <c r="A38" s="22">
        <f t="shared" si="7"/>
        <v>2016</v>
      </c>
      <c r="B38" s="2">
        <f t="shared" si="8"/>
        <v>56</v>
      </c>
      <c r="C38" s="5">
        <f t="shared" si="0"/>
        <v>1</v>
      </c>
      <c r="D38" s="11"/>
      <c r="E38" s="11"/>
      <c r="F38" s="2">
        <f t="shared" si="1"/>
        <v>0</v>
      </c>
      <c r="G38" s="11"/>
      <c r="H38" s="2">
        <f t="shared" si="5"/>
        <v>0</v>
      </c>
      <c r="I38" s="8">
        <f t="shared" si="2"/>
        <v>1390218.8604061995</v>
      </c>
      <c r="J38" s="7">
        <v>0.06</v>
      </c>
      <c r="K38" s="2">
        <f t="shared" si="6"/>
        <v>83413.131624371963</v>
      </c>
      <c r="L38" s="11">
        <v>0.02</v>
      </c>
      <c r="M38" s="2">
        <f t="shared" si="3"/>
        <v>89999.999999999985</v>
      </c>
      <c r="N38" s="2">
        <f t="shared" si="4"/>
        <v>1383631.9920305714</v>
      </c>
    </row>
    <row r="39" spans="1:14" s="2" customFormat="1" x14ac:dyDescent="0.25">
      <c r="A39" s="22">
        <f t="shared" si="7"/>
        <v>2015</v>
      </c>
      <c r="B39" s="2">
        <f t="shared" si="8"/>
        <v>55</v>
      </c>
      <c r="C39" s="5">
        <f t="shared" si="0"/>
        <v>30</v>
      </c>
      <c r="D39" s="11">
        <v>0.03</v>
      </c>
      <c r="E39" s="11">
        <v>0.01</v>
      </c>
      <c r="F39" s="2">
        <f t="shared" si="1"/>
        <v>100000</v>
      </c>
      <c r="G39" s="11">
        <v>0.48299999999999998</v>
      </c>
      <c r="H39" s="2">
        <f t="shared" si="5"/>
        <v>48300</v>
      </c>
      <c r="I39" s="8">
        <f t="shared" si="2"/>
        <v>1263227.2267983013</v>
      </c>
      <c r="J39" s="7">
        <v>0.06</v>
      </c>
      <c r="K39" s="2">
        <f t="shared" si="6"/>
        <v>78691.633607898082</v>
      </c>
      <c r="L39" s="11"/>
      <c r="M39" s="2">
        <f t="shared" si="3"/>
        <v>0</v>
      </c>
      <c r="N39" s="2">
        <f t="shared" si="4"/>
        <v>1390218.8604061995</v>
      </c>
    </row>
    <row r="40" spans="1:14" s="2" customFormat="1" x14ac:dyDescent="0.25">
      <c r="A40" s="22">
        <f t="shared" si="7"/>
        <v>2014</v>
      </c>
      <c r="B40" s="2">
        <f t="shared" si="8"/>
        <v>54</v>
      </c>
      <c r="C40" s="5">
        <f t="shared" si="0"/>
        <v>29</v>
      </c>
      <c r="D40" s="11">
        <v>0.03</v>
      </c>
      <c r="E40" s="11">
        <v>0.01</v>
      </c>
      <c r="F40" s="2">
        <f t="shared" si="1"/>
        <v>96153.846153846156</v>
      </c>
      <c r="G40" s="11">
        <v>0.48299999999999998</v>
      </c>
      <c r="H40" s="2">
        <f t="shared" si="5"/>
        <v>46442.307692307695</v>
      </c>
      <c r="I40" s="8">
        <f t="shared" si="2"/>
        <v>1145281.4911740143</v>
      </c>
      <c r="J40" s="7">
        <v>0.06</v>
      </c>
      <c r="K40" s="2">
        <f t="shared" si="6"/>
        <v>71503.427931979328</v>
      </c>
      <c r="L40" s="11"/>
      <c r="M40" s="2">
        <f t="shared" si="3"/>
        <v>0</v>
      </c>
      <c r="N40" s="2">
        <f t="shared" si="4"/>
        <v>1263227.2267983013</v>
      </c>
    </row>
    <row r="41" spans="1:14" s="2" customFormat="1" x14ac:dyDescent="0.25">
      <c r="A41" s="22">
        <f t="shared" si="7"/>
        <v>2013</v>
      </c>
      <c r="B41" s="2">
        <f t="shared" si="8"/>
        <v>53</v>
      </c>
      <c r="C41" s="5">
        <f t="shared" si="0"/>
        <v>28</v>
      </c>
      <c r="D41" s="11">
        <v>0.03</v>
      </c>
      <c r="E41" s="11">
        <v>0.01</v>
      </c>
      <c r="F41" s="2">
        <f t="shared" si="1"/>
        <v>92455.621301775143</v>
      </c>
      <c r="G41" s="11">
        <v>0.48299999999999998</v>
      </c>
      <c r="H41" s="2">
        <f t="shared" si="5"/>
        <v>44656.065088757394</v>
      </c>
      <c r="I41" s="8">
        <f t="shared" si="2"/>
        <v>1035798.17186786</v>
      </c>
      <c r="J41" s="7">
        <v>0.06</v>
      </c>
      <c r="K41" s="2">
        <f t="shared" si="6"/>
        <v>64827.254217397043</v>
      </c>
      <c r="L41" s="11"/>
      <c r="M41" s="2">
        <f t="shared" si="3"/>
        <v>0</v>
      </c>
      <c r="N41" s="2">
        <f t="shared" si="4"/>
        <v>1145281.4911740143</v>
      </c>
    </row>
    <row r="42" spans="1:14" s="2" customFormat="1" x14ac:dyDescent="0.25">
      <c r="A42" s="22">
        <f t="shared" si="7"/>
        <v>2012</v>
      </c>
      <c r="B42" s="2">
        <f t="shared" si="8"/>
        <v>52</v>
      </c>
      <c r="C42" s="5">
        <f t="shared" si="0"/>
        <v>27</v>
      </c>
      <c r="D42" s="11">
        <v>0.03</v>
      </c>
      <c r="E42" s="11">
        <v>0.01</v>
      </c>
      <c r="F42" s="2">
        <f t="shared" si="1"/>
        <v>88899.635867091478</v>
      </c>
      <c r="G42" s="11">
        <v>0.48299999999999998</v>
      </c>
      <c r="H42" s="2">
        <f t="shared" si="5"/>
        <v>42938.524123805182</v>
      </c>
      <c r="I42" s="8">
        <f t="shared" si="2"/>
        <v>934229.5625439873</v>
      </c>
      <c r="J42" s="7">
        <v>0.06</v>
      </c>
      <c r="K42" s="2">
        <f t="shared" si="6"/>
        <v>58630.085200067551</v>
      </c>
      <c r="L42" s="11"/>
      <c r="M42" s="2">
        <f t="shared" si="3"/>
        <v>0</v>
      </c>
      <c r="N42" s="2">
        <f t="shared" si="4"/>
        <v>1035798.17186786</v>
      </c>
    </row>
    <row r="43" spans="1:14" s="2" customFormat="1" x14ac:dyDescent="0.25">
      <c r="A43" s="22">
        <f t="shared" si="7"/>
        <v>2011</v>
      </c>
      <c r="B43" s="2">
        <f t="shared" si="8"/>
        <v>51</v>
      </c>
      <c r="C43" s="5">
        <f t="shared" si="0"/>
        <v>26</v>
      </c>
      <c r="D43" s="11">
        <v>0.03</v>
      </c>
      <c r="E43" s="11">
        <v>0.01</v>
      </c>
      <c r="F43" s="2">
        <f t="shared" si="1"/>
        <v>85480.419102972577</v>
      </c>
      <c r="G43" s="11">
        <v>0.48299999999999998</v>
      </c>
      <c r="H43" s="2">
        <f t="shared" si="5"/>
        <v>41287.042426735752</v>
      </c>
      <c r="I43" s="8">
        <f t="shared" si="2"/>
        <v>840061.60148268624</v>
      </c>
      <c r="J43" s="7">
        <v>0.06</v>
      </c>
      <c r="K43" s="2">
        <f t="shared" si="6"/>
        <v>52880.918634565314</v>
      </c>
      <c r="L43" s="11"/>
      <c r="M43" s="2">
        <f t="shared" si="3"/>
        <v>0</v>
      </c>
      <c r="N43" s="2">
        <f t="shared" si="4"/>
        <v>934229.5625439873</v>
      </c>
    </row>
    <row r="44" spans="1:14" s="2" customFormat="1" x14ac:dyDescent="0.25">
      <c r="A44" s="22">
        <f t="shared" si="7"/>
        <v>2010</v>
      </c>
      <c r="B44" s="2">
        <f t="shared" si="8"/>
        <v>50</v>
      </c>
      <c r="C44" s="5">
        <f t="shared" si="0"/>
        <v>25</v>
      </c>
      <c r="D44" s="11">
        <v>0.03</v>
      </c>
      <c r="E44" s="11">
        <v>0.01</v>
      </c>
      <c r="F44" s="2">
        <f t="shared" si="1"/>
        <v>82192.710675935174</v>
      </c>
      <c r="G44" s="11">
        <v>0.48299999999999998</v>
      </c>
      <c r="H44" s="2">
        <f t="shared" si="5"/>
        <v>39699.079256476689</v>
      </c>
      <c r="I44" s="8">
        <f t="shared" si="2"/>
        <v>752811.86553851026</v>
      </c>
      <c r="J44" s="7">
        <v>0.06</v>
      </c>
      <c r="K44" s="2">
        <f t="shared" si="6"/>
        <v>47550.656687699215</v>
      </c>
      <c r="L44" s="11"/>
      <c r="M44" s="2">
        <f t="shared" si="3"/>
        <v>0</v>
      </c>
      <c r="N44" s="2">
        <f t="shared" si="4"/>
        <v>840061.60148268624</v>
      </c>
    </row>
    <row r="45" spans="1:14" s="2" customFormat="1" x14ac:dyDescent="0.25">
      <c r="A45" s="22">
        <f t="shared" si="7"/>
        <v>2009</v>
      </c>
      <c r="B45" s="2">
        <f t="shared" si="8"/>
        <v>49</v>
      </c>
      <c r="C45" s="5">
        <f t="shared" si="0"/>
        <v>24</v>
      </c>
      <c r="D45" s="11">
        <v>0.03</v>
      </c>
      <c r="E45" s="11">
        <v>0.01</v>
      </c>
      <c r="F45" s="2">
        <f t="shared" si="1"/>
        <v>79031.452573014583</v>
      </c>
      <c r="G45" s="11">
        <v>0.48299999999999998</v>
      </c>
      <c r="H45" s="2">
        <f t="shared" si="5"/>
        <v>38172.191592766045</v>
      </c>
      <c r="I45" s="8">
        <f t="shared" si="2"/>
        <v>660493.11285132694</v>
      </c>
      <c r="J45" s="7">
        <v>7.7499999999999999E-2</v>
      </c>
      <c r="K45" s="2">
        <f t="shared" si="6"/>
        <v>54146.5610944172</v>
      </c>
      <c r="L45" s="11"/>
      <c r="M45" s="2">
        <f t="shared" si="3"/>
        <v>0</v>
      </c>
      <c r="N45" s="2">
        <f t="shared" si="4"/>
        <v>752811.86553851026</v>
      </c>
    </row>
    <row r="46" spans="1:14" s="2" customFormat="1" x14ac:dyDescent="0.25">
      <c r="A46" s="22">
        <f t="shared" si="7"/>
        <v>2008</v>
      </c>
      <c r="B46" s="2">
        <f t="shared" si="8"/>
        <v>48</v>
      </c>
      <c r="C46" s="5">
        <f t="shared" ref="C46:C77" si="9">IF(AND(B46&lt;&gt;0,B46&gt;D$8),B46-D$8,IF(AND(B46&lt;&gt;0,B46&lt;=D$8),B46-C$8,0))</f>
        <v>23</v>
      </c>
      <c r="D46" s="11">
        <v>0.03</v>
      </c>
      <c r="E46" s="11">
        <v>0.01</v>
      </c>
      <c r="F46" s="2">
        <f t="shared" ref="F46:F77" si="10">IF(B46=D$8,G$8,IF(AND(B46&lt;D$8,B46&gt;=C$8),F45/(1+D46+E46),0))</f>
        <v>75991.781320206326</v>
      </c>
      <c r="G46" s="11">
        <v>0.48299999999999998</v>
      </c>
      <c r="H46" s="2">
        <f t="shared" si="5"/>
        <v>36704.030377659656</v>
      </c>
      <c r="I46" s="8">
        <f t="shared" si="2"/>
        <v>576282.61728018441</v>
      </c>
      <c r="J46" s="7">
        <v>7.7499999999999999E-2</v>
      </c>
      <c r="K46" s="2">
        <f t="shared" si="6"/>
        <v>47506.465193482916</v>
      </c>
      <c r="L46" s="11"/>
      <c r="M46" s="2">
        <f t="shared" ref="M46:M77" si="11">IF(B46&gt;D$8,G$8*M$8*(1+L46)^(C46-1),0)</f>
        <v>0</v>
      </c>
      <c r="N46" s="2">
        <f t="shared" ref="N46:N77" si="12">+I46+H46+K46-M46</f>
        <v>660493.11285132694</v>
      </c>
    </row>
    <row r="47" spans="1:14" s="2" customFormat="1" x14ac:dyDescent="0.25">
      <c r="A47" s="22">
        <f t="shared" si="7"/>
        <v>2007</v>
      </c>
      <c r="B47" s="2">
        <f t="shared" si="8"/>
        <v>47</v>
      </c>
      <c r="C47" s="5">
        <f t="shared" si="9"/>
        <v>22</v>
      </c>
      <c r="D47" s="11">
        <v>0.03</v>
      </c>
      <c r="E47" s="11">
        <v>0.01</v>
      </c>
      <c r="F47" s="2">
        <f t="shared" si="10"/>
        <v>73069.020500198385</v>
      </c>
      <c r="G47" s="11">
        <v>0.48299999999999998</v>
      </c>
      <c r="H47" s="2">
        <f t="shared" si="5"/>
        <v>35292.336901595816</v>
      </c>
      <c r="I47" s="8">
        <f t="shared" si="2"/>
        <v>499540.71857885376</v>
      </c>
      <c r="J47" s="7">
        <v>7.7499999999999999E-2</v>
      </c>
      <c r="K47" s="2">
        <f t="shared" ref="K47:K78" si="13">IF(OR(I47&gt;0,H47&gt;0),I47*J47+H47*J47,0)</f>
        <v>41449.561799734845</v>
      </c>
      <c r="L47" s="11"/>
      <c r="M47" s="2">
        <f t="shared" si="11"/>
        <v>0</v>
      </c>
      <c r="N47" s="2">
        <f t="shared" si="12"/>
        <v>576282.61728018441</v>
      </c>
    </row>
    <row r="48" spans="1:14" s="2" customFormat="1" x14ac:dyDescent="0.25">
      <c r="A48" s="22">
        <f t="shared" si="7"/>
        <v>2006</v>
      </c>
      <c r="B48" s="2">
        <f t="shared" si="8"/>
        <v>46</v>
      </c>
      <c r="C48" s="5">
        <f t="shared" si="9"/>
        <v>21</v>
      </c>
      <c r="D48" s="11">
        <v>0.03</v>
      </c>
      <c r="E48" s="11">
        <v>0.01</v>
      </c>
      <c r="F48" s="2">
        <f t="shared" si="10"/>
        <v>70258.673557883056</v>
      </c>
      <c r="G48" s="11">
        <v>0.48299999999999998</v>
      </c>
      <c r="H48" s="2">
        <f t="shared" si="5"/>
        <v>33934.939328457513</v>
      </c>
      <c r="I48" s="8">
        <f t="shared" si="2"/>
        <v>429675.93638277566</v>
      </c>
      <c r="J48" s="7">
        <v>7.7499999999999999E-2</v>
      </c>
      <c r="K48" s="2">
        <f t="shared" si="13"/>
        <v>35929.842867620573</v>
      </c>
      <c r="L48" s="11"/>
      <c r="M48" s="2">
        <f t="shared" si="11"/>
        <v>0</v>
      </c>
      <c r="N48" s="2">
        <f t="shared" si="12"/>
        <v>499540.71857885376</v>
      </c>
    </row>
    <row r="49" spans="1:14" s="2" customFormat="1" x14ac:dyDescent="0.25">
      <c r="A49" s="22">
        <f t="shared" si="7"/>
        <v>2005</v>
      </c>
      <c r="B49" s="2">
        <f t="shared" si="8"/>
        <v>45</v>
      </c>
      <c r="C49" s="5">
        <f t="shared" si="9"/>
        <v>20</v>
      </c>
      <c r="D49" s="11">
        <v>0.03</v>
      </c>
      <c r="E49" s="11">
        <v>0.01</v>
      </c>
      <c r="F49" s="2">
        <f t="shared" si="10"/>
        <v>67556.416882579855</v>
      </c>
      <c r="G49" s="11">
        <v>0.48299999999999998</v>
      </c>
      <c r="H49" s="2">
        <f t="shared" si="5"/>
        <v>32629.749354286068</v>
      </c>
      <c r="I49" s="8">
        <f t="shared" si="2"/>
        <v>366141.42130258231</v>
      </c>
      <c r="J49" s="7">
        <v>7.7499999999999999E-2</v>
      </c>
      <c r="K49" s="2">
        <f t="shared" si="13"/>
        <v>30904.765725907302</v>
      </c>
      <c r="L49" s="11"/>
      <c r="M49" s="2">
        <f t="shared" si="11"/>
        <v>0</v>
      </c>
      <c r="N49" s="2">
        <f t="shared" si="12"/>
        <v>429675.93638277566</v>
      </c>
    </row>
    <row r="50" spans="1:14" s="2" customFormat="1" x14ac:dyDescent="0.25">
      <c r="A50" s="22">
        <f t="shared" si="7"/>
        <v>2004</v>
      </c>
      <c r="B50" s="2">
        <f t="shared" si="8"/>
        <v>44</v>
      </c>
      <c r="C50" s="5">
        <f t="shared" si="9"/>
        <v>19</v>
      </c>
      <c r="D50" s="11">
        <v>0.03</v>
      </c>
      <c r="E50" s="11">
        <v>0.01</v>
      </c>
      <c r="F50" s="2">
        <f t="shared" si="10"/>
        <v>64958.09315632678</v>
      </c>
      <c r="G50" s="11">
        <v>0.48299999999999998</v>
      </c>
      <c r="H50" s="2">
        <f t="shared" si="5"/>
        <v>31374.758994505835</v>
      </c>
      <c r="I50" s="8">
        <f t="shared" si="2"/>
        <v>308431.66448816913</v>
      </c>
      <c r="J50" s="7">
        <v>7.7499999999999999E-2</v>
      </c>
      <c r="K50" s="2">
        <f t="shared" si="13"/>
        <v>26334.997819907312</v>
      </c>
      <c r="L50" s="11"/>
      <c r="M50" s="2">
        <f t="shared" si="11"/>
        <v>0</v>
      </c>
      <c r="N50" s="2">
        <f t="shared" si="12"/>
        <v>366141.42130258231</v>
      </c>
    </row>
    <row r="51" spans="1:14" s="2" customFormat="1" x14ac:dyDescent="0.25">
      <c r="A51" s="22">
        <f t="shared" si="7"/>
        <v>2003</v>
      </c>
      <c r="B51" s="2">
        <f t="shared" si="8"/>
        <v>43</v>
      </c>
      <c r="C51" s="5">
        <f t="shared" si="9"/>
        <v>18</v>
      </c>
      <c r="D51" s="11">
        <v>0.03</v>
      </c>
      <c r="E51" s="11">
        <v>0.01</v>
      </c>
      <c r="F51" s="2">
        <f t="shared" si="10"/>
        <v>62459.704958006514</v>
      </c>
      <c r="G51" s="11">
        <v>0.48299999999999998</v>
      </c>
      <c r="H51" s="2">
        <f t="shared" si="5"/>
        <v>30168.037494717144</v>
      </c>
      <c r="I51" s="8">
        <f t="shared" si="2"/>
        <v>256079.44694905932</v>
      </c>
      <c r="J51" s="7">
        <v>7.7499999999999999E-2</v>
      </c>
      <c r="K51" s="2">
        <f t="shared" si="13"/>
        <v>22184.180044392677</v>
      </c>
      <c r="L51" s="11"/>
      <c r="M51" s="2">
        <f t="shared" si="11"/>
        <v>0</v>
      </c>
      <c r="N51" s="2">
        <f t="shared" si="12"/>
        <v>308431.66448816913</v>
      </c>
    </row>
    <row r="52" spans="1:14" s="2" customFormat="1" x14ac:dyDescent="0.25">
      <c r="A52" s="22">
        <f t="shared" si="7"/>
        <v>2002</v>
      </c>
      <c r="B52" s="2">
        <f t="shared" si="8"/>
        <v>42</v>
      </c>
      <c r="C52" s="5">
        <f t="shared" si="9"/>
        <v>17</v>
      </c>
      <c r="D52" s="11">
        <v>0.03</v>
      </c>
      <c r="E52" s="11">
        <v>0.01</v>
      </c>
      <c r="F52" s="2">
        <f t="shared" si="10"/>
        <v>60057.4086134678</v>
      </c>
      <c r="G52" s="11">
        <v>0.48299999999999998</v>
      </c>
      <c r="H52" s="2">
        <f t="shared" si="5"/>
        <v>29007.728360304947</v>
      </c>
      <c r="I52" s="8">
        <f t="shared" si="2"/>
        <v>208653.01126759232</v>
      </c>
      <c r="J52" s="7">
        <v>7.7499999999999999E-2</v>
      </c>
      <c r="K52" s="2">
        <f t="shared" si="13"/>
        <v>18418.707321162037</v>
      </c>
      <c r="L52" s="11"/>
      <c r="M52" s="2">
        <f t="shared" si="11"/>
        <v>0</v>
      </c>
      <c r="N52" s="2">
        <f t="shared" si="12"/>
        <v>256079.44694905932</v>
      </c>
    </row>
    <row r="53" spans="1:14" s="2" customFormat="1" x14ac:dyDescent="0.25">
      <c r="A53" s="22">
        <f t="shared" si="7"/>
        <v>2001</v>
      </c>
      <c r="B53" s="2">
        <f t="shared" si="8"/>
        <v>41</v>
      </c>
      <c r="C53" s="5">
        <f t="shared" si="9"/>
        <v>16</v>
      </c>
      <c r="D53" s="11">
        <v>0.03</v>
      </c>
      <c r="E53" s="11">
        <v>0.01</v>
      </c>
      <c r="F53" s="2">
        <f t="shared" si="10"/>
        <v>57747.508282180577</v>
      </c>
      <c r="G53" s="11">
        <v>0.48299999999999998</v>
      </c>
      <c r="H53" s="2">
        <f t="shared" si="5"/>
        <v>27892.046500293218</v>
      </c>
      <c r="I53" s="8">
        <f t="shared" si="2"/>
        <v>165753.43959492006</v>
      </c>
      <c r="J53" s="7">
        <v>7.7499999999999999E-2</v>
      </c>
      <c r="K53" s="2">
        <f t="shared" si="13"/>
        <v>15007.525172379028</v>
      </c>
      <c r="L53" s="11"/>
      <c r="M53" s="2">
        <f t="shared" si="11"/>
        <v>0</v>
      </c>
      <c r="N53" s="2">
        <f t="shared" si="12"/>
        <v>208653.01126759232</v>
      </c>
    </row>
    <row r="54" spans="1:14" s="2" customFormat="1" x14ac:dyDescent="0.25">
      <c r="A54" s="22">
        <f t="shared" si="7"/>
        <v>2000</v>
      </c>
      <c r="B54" s="2">
        <f t="shared" si="8"/>
        <v>40</v>
      </c>
      <c r="C54" s="5">
        <f t="shared" si="9"/>
        <v>15</v>
      </c>
      <c r="D54" s="11">
        <v>0.03</v>
      </c>
      <c r="E54" s="11">
        <v>0.01</v>
      </c>
      <c r="F54" s="2">
        <f t="shared" si="10"/>
        <v>55526.450271327478</v>
      </c>
      <c r="G54" s="11">
        <v>0.13100000000000001</v>
      </c>
      <c r="H54" s="2">
        <f>+F54*G54</f>
        <v>7273.9649855439002</v>
      </c>
      <c r="I54" s="8">
        <f t="shared" si="2"/>
        <v>146557.53347841903</v>
      </c>
      <c r="J54" s="7">
        <v>7.7499999999999999E-2</v>
      </c>
      <c r="K54" s="2">
        <f t="shared" si="13"/>
        <v>11921.941130957128</v>
      </c>
      <c r="L54" s="11"/>
      <c r="M54" s="2">
        <f t="shared" si="11"/>
        <v>0</v>
      </c>
      <c r="N54" s="2">
        <f t="shared" si="12"/>
        <v>165753.43959492006</v>
      </c>
    </row>
    <row r="55" spans="1:14" s="2" customFormat="1" x14ac:dyDescent="0.25">
      <c r="A55" s="22">
        <f t="shared" si="7"/>
        <v>1999</v>
      </c>
      <c r="B55" s="2">
        <f t="shared" si="8"/>
        <v>39</v>
      </c>
      <c r="C55" s="5">
        <f t="shared" si="9"/>
        <v>14</v>
      </c>
      <c r="D55" s="11">
        <v>0.03</v>
      </c>
      <c r="E55" s="11">
        <v>0.01</v>
      </c>
      <c r="F55" s="2">
        <f t="shared" si="10"/>
        <v>53390.817568584112</v>
      </c>
      <c r="G55" s="11">
        <v>0.13100000000000001</v>
      </c>
      <c r="H55" s="2">
        <f>+F55*G55</f>
        <v>6994.1971014845194</v>
      </c>
      <c r="I55" s="8">
        <f t="shared" si="2"/>
        <v>129022.07526827793</v>
      </c>
      <c r="J55" s="7">
        <v>7.7499999999999999E-2</v>
      </c>
      <c r="K55" s="2">
        <f t="shared" si="13"/>
        <v>10541.26110865659</v>
      </c>
      <c r="L55" s="11"/>
      <c r="M55" s="2">
        <f t="shared" si="11"/>
        <v>0</v>
      </c>
      <c r="N55" s="2">
        <f t="shared" si="12"/>
        <v>146557.53347841903</v>
      </c>
    </row>
    <row r="56" spans="1:14" s="2" customFormat="1" x14ac:dyDescent="0.25">
      <c r="A56" s="22">
        <f t="shared" si="7"/>
        <v>1998</v>
      </c>
      <c r="B56" s="2">
        <f t="shared" si="8"/>
        <v>38</v>
      </c>
      <c r="C56" s="5">
        <f t="shared" si="9"/>
        <v>13</v>
      </c>
      <c r="D56" s="11">
        <v>0.03</v>
      </c>
      <c r="E56" s="11">
        <v>0.01</v>
      </c>
      <c r="F56" s="2">
        <f t="shared" si="10"/>
        <v>51337.324585177026</v>
      </c>
      <c r="G56" s="11">
        <v>0.13100000000000001</v>
      </c>
      <c r="H56" s="2">
        <f t="shared" si="5"/>
        <v>6725.1895206581903</v>
      </c>
      <c r="I56" s="8">
        <f t="shared" si="2"/>
        <v>113016.87569352087</v>
      </c>
      <c r="J56" s="7">
        <v>7.7499999999999999E-2</v>
      </c>
      <c r="K56" s="2">
        <f t="shared" si="13"/>
        <v>9280.0100540988769</v>
      </c>
      <c r="L56" s="11"/>
      <c r="M56" s="2">
        <f t="shared" si="11"/>
        <v>0</v>
      </c>
      <c r="N56" s="2">
        <f t="shared" si="12"/>
        <v>129022.07526827793</v>
      </c>
    </row>
    <row r="57" spans="1:14" s="2" customFormat="1" x14ac:dyDescent="0.25">
      <c r="A57" s="22">
        <f t="shared" si="7"/>
        <v>1997</v>
      </c>
      <c r="B57" s="2">
        <f t="shared" si="8"/>
        <v>37</v>
      </c>
      <c r="C57" s="5">
        <f t="shared" si="9"/>
        <v>12</v>
      </c>
      <c r="D57" s="11">
        <v>0.03</v>
      </c>
      <c r="E57" s="11">
        <v>0.01</v>
      </c>
      <c r="F57" s="2">
        <f t="shared" si="10"/>
        <v>49362.812101131756</v>
      </c>
      <c r="G57" s="11">
        <v>0.13100000000000001</v>
      </c>
      <c r="H57" s="2">
        <f t="shared" si="5"/>
        <v>6466.5283852482607</v>
      </c>
      <c r="I57" s="8">
        <f t="shared" si="2"/>
        <v>98421.523302474132</v>
      </c>
      <c r="J57" s="7">
        <v>7.7499999999999999E-2</v>
      </c>
      <c r="K57" s="2">
        <f t="shared" si="13"/>
        <v>8128.8240057984858</v>
      </c>
      <c r="L57" s="11"/>
      <c r="M57" s="2">
        <f t="shared" si="11"/>
        <v>0</v>
      </c>
      <c r="N57" s="2">
        <f t="shared" si="12"/>
        <v>113016.87569352087</v>
      </c>
    </row>
    <row r="58" spans="1:14" s="2" customFormat="1" x14ac:dyDescent="0.25">
      <c r="A58" s="22">
        <f t="shared" si="7"/>
        <v>1996</v>
      </c>
      <c r="B58" s="2">
        <f t="shared" si="8"/>
        <v>36</v>
      </c>
      <c r="C58" s="5">
        <f t="shared" si="9"/>
        <v>11</v>
      </c>
      <c r="D58" s="11">
        <v>0.03</v>
      </c>
      <c r="E58" s="11">
        <v>0.01</v>
      </c>
      <c r="F58" s="2">
        <f t="shared" si="10"/>
        <v>47464.242404934383</v>
      </c>
      <c r="G58" s="11">
        <v>0.13100000000000001</v>
      </c>
      <c r="H58" s="2">
        <f t="shared" si="5"/>
        <v>6217.8157550464048</v>
      </c>
      <c r="I58" s="8">
        <f t="shared" si="2"/>
        <v>85124.665268131444</v>
      </c>
      <c r="J58" s="7">
        <v>7.7499999999999999E-2</v>
      </c>
      <c r="K58" s="2">
        <f t="shared" si="13"/>
        <v>7079.0422792962836</v>
      </c>
      <c r="L58" s="11"/>
      <c r="M58" s="2">
        <f t="shared" si="11"/>
        <v>0</v>
      </c>
      <c r="N58" s="2">
        <f t="shared" si="12"/>
        <v>98421.523302474132</v>
      </c>
    </row>
    <row r="59" spans="1:14" s="2" customFormat="1" x14ac:dyDescent="0.25">
      <c r="A59" s="22">
        <f t="shared" si="7"/>
        <v>1995</v>
      </c>
      <c r="B59" s="2">
        <f t="shared" si="8"/>
        <v>35</v>
      </c>
      <c r="C59" s="5">
        <f t="shared" si="9"/>
        <v>10</v>
      </c>
      <c r="D59" s="11">
        <v>0.03</v>
      </c>
      <c r="E59" s="11">
        <v>0.01</v>
      </c>
      <c r="F59" s="2">
        <f t="shared" si="10"/>
        <v>45638.694620129216</v>
      </c>
      <c r="G59" s="11">
        <v>0.13100000000000001</v>
      </c>
      <c r="H59" s="2">
        <f t="shared" si="5"/>
        <v>5978.6689952369279</v>
      </c>
      <c r="I59" s="8">
        <f t="shared" si="2"/>
        <v>73023.340534351417</v>
      </c>
      <c r="J59" s="7">
        <v>7.7499999999999999E-2</v>
      </c>
      <c r="K59" s="2">
        <f t="shared" si="13"/>
        <v>6122.655738543096</v>
      </c>
      <c r="L59" s="11"/>
      <c r="M59" s="2">
        <f t="shared" si="11"/>
        <v>0</v>
      </c>
      <c r="N59" s="2">
        <f t="shared" si="12"/>
        <v>85124.665268131444</v>
      </c>
    </row>
    <row r="60" spans="1:14" s="2" customFormat="1" x14ac:dyDescent="0.25">
      <c r="A60" s="22">
        <f t="shared" si="7"/>
        <v>1994</v>
      </c>
      <c r="B60" s="2">
        <f t="shared" si="8"/>
        <v>34</v>
      </c>
      <c r="C60" s="5">
        <f t="shared" si="9"/>
        <v>9</v>
      </c>
      <c r="D60" s="11">
        <v>0.03</v>
      </c>
      <c r="E60" s="11">
        <v>0.01</v>
      </c>
      <c r="F60" s="2">
        <f t="shared" si="10"/>
        <v>43883.360211662708</v>
      </c>
      <c r="G60" s="11">
        <v>0.13100000000000001</v>
      </c>
      <c r="H60" s="2">
        <f t="shared" si="5"/>
        <v>5748.7201877278148</v>
      </c>
      <c r="I60" s="8">
        <f t="shared" si="2"/>
        <v>62022.36151468649</v>
      </c>
      <c r="J60" s="7">
        <v>7.7499999999999999E-2</v>
      </c>
      <c r="K60" s="2">
        <f t="shared" si="13"/>
        <v>5252.2588319371089</v>
      </c>
      <c r="L60" s="11"/>
      <c r="M60" s="2">
        <f t="shared" si="11"/>
        <v>0</v>
      </c>
      <c r="N60" s="2">
        <f t="shared" si="12"/>
        <v>73023.340534351417</v>
      </c>
    </row>
    <row r="61" spans="1:14" s="2" customFormat="1" x14ac:dyDescent="0.25">
      <c r="A61" s="22">
        <f t="shared" si="7"/>
        <v>1993</v>
      </c>
      <c r="B61" s="2">
        <f t="shared" si="8"/>
        <v>33</v>
      </c>
      <c r="C61" s="5">
        <f t="shared" si="9"/>
        <v>8</v>
      </c>
      <c r="D61" s="11">
        <v>0.03</v>
      </c>
      <c r="E61" s="11">
        <v>0.01</v>
      </c>
      <c r="F61" s="2">
        <f t="shared" si="10"/>
        <v>42195.538665060296</v>
      </c>
      <c r="G61" s="11">
        <v>0.13100000000000001</v>
      </c>
      <c r="H61" s="2">
        <f t="shared" si="5"/>
        <v>5527.6155651228992</v>
      </c>
      <c r="I61" s="8">
        <f t="shared" si="2"/>
        <v>52033.740829017697</v>
      </c>
      <c r="J61" s="7">
        <v>7.7499999999999999E-2</v>
      </c>
      <c r="K61" s="2">
        <f t="shared" si="13"/>
        <v>4461.0051205458967</v>
      </c>
      <c r="L61" s="11"/>
      <c r="M61" s="2">
        <f t="shared" si="11"/>
        <v>0</v>
      </c>
      <c r="N61" s="2">
        <f t="shared" si="12"/>
        <v>62022.36151468649</v>
      </c>
    </row>
    <row r="62" spans="1:14" s="2" customFormat="1" x14ac:dyDescent="0.25">
      <c r="A62" s="22">
        <f t="shared" si="7"/>
        <v>1992</v>
      </c>
      <c r="B62" s="2">
        <f t="shared" si="8"/>
        <v>32</v>
      </c>
      <c r="C62" s="5">
        <f t="shared" si="9"/>
        <v>7</v>
      </c>
      <c r="D62" s="11">
        <v>0.03</v>
      </c>
      <c r="E62" s="11">
        <v>0.01</v>
      </c>
      <c r="F62" s="2">
        <f t="shared" si="10"/>
        <v>40572.633331788747</v>
      </c>
      <c r="G62" s="11">
        <v>0.13100000000000001</v>
      </c>
      <c r="H62" s="2">
        <f t="shared" si="5"/>
        <v>5315.0149664643259</v>
      </c>
      <c r="I62" s="8">
        <f t="shared" si="2"/>
        <v>42976.159816846761</v>
      </c>
      <c r="J62" s="7">
        <v>7.7499999999999999E-2</v>
      </c>
      <c r="K62" s="2">
        <f t="shared" si="13"/>
        <v>3742.5660457066092</v>
      </c>
      <c r="L62" s="11"/>
      <c r="M62" s="2">
        <f t="shared" si="11"/>
        <v>0</v>
      </c>
      <c r="N62" s="2">
        <f t="shared" si="12"/>
        <v>52033.740829017697</v>
      </c>
    </row>
    <row r="63" spans="1:14" s="2" customFormat="1" x14ac:dyDescent="0.25">
      <c r="A63" s="22">
        <f t="shared" si="7"/>
        <v>1991</v>
      </c>
      <c r="B63" s="2">
        <f t="shared" si="8"/>
        <v>31</v>
      </c>
      <c r="C63" s="5">
        <f t="shared" si="9"/>
        <v>6</v>
      </c>
      <c r="D63" s="11">
        <v>0.03</v>
      </c>
      <c r="E63" s="11">
        <v>0.01</v>
      </c>
      <c r="F63" s="2">
        <f t="shared" si="10"/>
        <v>39012.147434412254</v>
      </c>
      <c r="G63" s="11">
        <v>0.13100000000000001</v>
      </c>
      <c r="H63" s="2">
        <f t="shared" si="5"/>
        <v>5110.5913139080058</v>
      </c>
      <c r="I63" s="8">
        <f t="shared" si="2"/>
        <v>34774.47580149502</v>
      </c>
      <c r="J63" s="7">
        <v>7.7499999999999999E-2</v>
      </c>
      <c r="K63" s="2">
        <f t="shared" si="13"/>
        <v>3091.0927014437343</v>
      </c>
      <c r="L63" s="11"/>
      <c r="M63" s="2">
        <f t="shared" si="11"/>
        <v>0</v>
      </c>
      <c r="N63" s="2">
        <f t="shared" si="12"/>
        <v>42976.159816846761</v>
      </c>
    </row>
    <row r="64" spans="1:14" s="2" customFormat="1" x14ac:dyDescent="0.25">
      <c r="A64" s="22">
        <f t="shared" si="7"/>
        <v>1990</v>
      </c>
      <c r="B64" s="2">
        <f t="shared" si="8"/>
        <v>30</v>
      </c>
      <c r="C64" s="5">
        <f t="shared" si="9"/>
        <v>5</v>
      </c>
      <c r="D64" s="11">
        <v>0.03</v>
      </c>
      <c r="E64" s="11">
        <v>0.01</v>
      </c>
      <c r="F64" s="2">
        <f t="shared" si="10"/>
        <v>37511.680225396398</v>
      </c>
      <c r="G64" s="11">
        <v>0.13100000000000001</v>
      </c>
      <c r="H64" s="2">
        <f t="shared" si="5"/>
        <v>4914.0301095269288</v>
      </c>
      <c r="I64" s="8">
        <f t="shared" si="2"/>
        <v>27359.265297893045</v>
      </c>
      <c r="J64" s="7">
        <v>7.7499999999999999E-2</v>
      </c>
      <c r="K64" s="2">
        <f t="shared" si="13"/>
        <v>2501.1803940750478</v>
      </c>
      <c r="L64" s="11"/>
      <c r="M64" s="2">
        <f t="shared" si="11"/>
        <v>0</v>
      </c>
      <c r="N64" s="2">
        <f t="shared" si="12"/>
        <v>34774.47580149502</v>
      </c>
    </row>
    <row r="65" spans="1:14" s="2" customFormat="1" x14ac:dyDescent="0.25">
      <c r="A65" s="22">
        <f t="shared" si="7"/>
        <v>1989</v>
      </c>
      <c r="B65" s="2">
        <f t="shared" si="8"/>
        <v>29</v>
      </c>
      <c r="C65" s="5">
        <f t="shared" si="9"/>
        <v>4</v>
      </c>
      <c r="D65" s="11">
        <v>0.03</v>
      </c>
      <c r="E65" s="11">
        <v>0.01</v>
      </c>
      <c r="F65" s="2">
        <f t="shared" si="10"/>
        <v>36068.923293650383</v>
      </c>
      <c r="G65" s="11">
        <v>0.13100000000000001</v>
      </c>
      <c r="H65" s="2">
        <f t="shared" si="5"/>
        <v>4725.0289514682008</v>
      </c>
      <c r="I65" s="8">
        <f t="shared" si="2"/>
        <v>20666.40055933741</v>
      </c>
      <c r="J65" s="7">
        <v>7.7499999999999999E-2</v>
      </c>
      <c r="K65" s="2">
        <f t="shared" si="13"/>
        <v>1967.8357870874349</v>
      </c>
      <c r="L65" s="11"/>
      <c r="M65" s="2">
        <f t="shared" si="11"/>
        <v>0</v>
      </c>
      <c r="N65" s="2">
        <f t="shared" si="12"/>
        <v>27359.265297893045</v>
      </c>
    </row>
    <row r="66" spans="1:14" s="2" customFormat="1" x14ac:dyDescent="0.25">
      <c r="A66" s="22">
        <f t="shared" si="7"/>
        <v>1988</v>
      </c>
      <c r="B66" s="2">
        <f t="shared" si="8"/>
        <v>28</v>
      </c>
      <c r="C66" s="5">
        <f t="shared" si="9"/>
        <v>3</v>
      </c>
      <c r="D66" s="11">
        <v>0.03</v>
      </c>
      <c r="E66" s="11">
        <v>0.01</v>
      </c>
      <c r="F66" s="2">
        <f t="shared" si="10"/>
        <v>34681.657013125368</v>
      </c>
      <c r="G66" s="11">
        <v>0.13100000000000001</v>
      </c>
      <c r="H66" s="2">
        <f t="shared" si="5"/>
        <v>4543.2970687194238</v>
      </c>
      <c r="I66" s="8">
        <f t="shared" si="2"/>
        <v>14636.657046674924</v>
      </c>
      <c r="J66" s="7">
        <v>7.7499999999999999E-2</v>
      </c>
      <c r="K66" s="2">
        <f t="shared" si="13"/>
        <v>1486.4464439430619</v>
      </c>
      <c r="L66" s="11"/>
      <c r="M66" s="2">
        <f t="shared" si="11"/>
        <v>0</v>
      </c>
      <c r="N66" s="2">
        <f t="shared" si="12"/>
        <v>20666.40055933741</v>
      </c>
    </row>
    <row r="67" spans="1:14" s="2" customFormat="1" x14ac:dyDescent="0.25">
      <c r="A67" s="22">
        <f t="shared" si="7"/>
        <v>1987</v>
      </c>
      <c r="B67" s="2">
        <f t="shared" si="8"/>
        <v>27</v>
      </c>
      <c r="C67" s="5">
        <f t="shared" si="9"/>
        <v>2</v>
      </c>
      <c r="D67" s="11">
        <v>0.03</v>
      </c>
      <c r="E67" s="11">
        <v>0.01</v>
      </c>
      <c r="F67" s="2">
        <f t="shared" si="10"/>
        <v>33347.747128005161</v>
      </c>
      <c r="G67" s="11">
        <v>0.13100000000000001</v>
      </c>
      <c r="H67" s="2">
        <f t="shared" si="5"/>
        <v>4368.5548737686759</v>
      </c>
      <c r="I67" s="8">
        <f t="shared" si="2"/>
        <v>9215.3495779017867</v>
      </c>
      <c r="J67" s="7">
        <v>7.7499999999999999E-2</v>
      </c>
      <c r="K67" s="2">
        <f t="shared" si="13"/>
        <v>1052.7525950044608</v>
      </c>
      <c r="L67" s="11"/>
      <c r="M67" s="2">
        <f t="shared" si="11"/>
        <v>0</v>
      </c>
      <c r="N67" s="2">
        <f t="shared" si="12"/>
        <v>14636.657046674924</v>
      </c>
    </row>
    <row r="68" spans="1:14" s="2" customFormat="1" x14ac:dyDescent="0.25">
      <c r="A68" s="22">
        <f t="shared" si="7"/>
        <v>1986</v>
      </c>
      <c r="B68" s="2">
        <f t="shared" si="8"/>
        <v>26</v>
      </c>
      <c r="C68" s="5">
        <f t="shared" si="9"/>
        <v>1</v>
      </c>
      <c r="D68" s="11">
        <v>0.03</v>
      </c>
      <c r="E68" s="11">
        <v>0.01</v>
      </c>
      <c r="F68" s="2">
        <f t="shared" si="10"/>
        <v>32065.141469235732</v>
      </c>
      <c r="G68" s="11">
        <v>0.13100000000000001</v>
      </c>
      <c r="H68" s="2">
        <f t="shared" si="5"/>
        <v>4200.5335324698808</v>
      </c>
      <c r="I68" s="8">
        <f t="shared" si="2"/>
        <v>4351.9950781118241</v>
      </c>
      <c r="J68" s="7">
        <v>7.7499999999999999E-2</v>
      </c>
      <c r="K68" s="2">
        <f t="shared" si="13"/>
        <v>662.8209673200821</v>
      </c>
      <c r="L68" s="11"/>
      <c r="M68" s="2">
        <f t="shared" si="11"/>
        <v>0</v>
      </c>
      <c r="N68" s="2">
        <f t="shared" si="12"/>
        <v>9215.3495779017867</v>
      </c>
    </row>
    <row r="69" spans="1:14" x14ac:dyDescent="0.25">
      <c r="A69" s="22">
        <f t="shared" si="7"/>
        <v>1985</v>
      </c>
      <c r="B69" s="2">
        <f t="shared" si="8"/>
        <v>25</v>
      </c>
      <c r="C69" s="5">
        <f t="shared" si="9"/>
        <v>0</v>
      </c>
      <c r="D69" s="11">
        <v>0.03</v>
      </c>
      <c r="E69" s="11">
        <v>0.01</v>
      </c>
      <c r="F69" s="2">
        <f t="shared" si="10"/>
        <v>30831.866797342049</v>
      </c>
      <c r="G69" s="11">
        <v>0.13100000000000001</v>
      </c>
      <c r="H69" s="2">
        <f t="shared" si="5"/>
        <v>4038.9745504518087</v>
      </c>
      <c r="I69" s="8">
        <f t="shared" si="2"/>
        <v>0</v>
      </c>
      <c r="J69" s="7">
        <v>7.7499999999999999E-2</v>
      </c>
      <c r="K69" s="2">
        <f t="shared" si="13"/>
        <v>313.02052766001515</v>
      </c>
      <c r="L69" s="11"/>
      <c r="M69" s="2">
        <f t="shared" si="11"/>
        <v>0</v>
      </c>
      <c r="N69" s="2">
        <f t="shared" si="12"/>
        <v>4351.9950781118241</v>
      </c>
    </row>
    <row r="70" spans="1:14" x14ac:dyDescent="0.25">
      <c r="A70" s="22">
        <f t="shared" si="7"/>
        <v>0</v>
      </c>
      <c r="B70" s="2">
        <f t="shared" si="8"/>
        <v>0</v>
      </c>
      <c r="C70" s="5">
        <f t="shared" si="9"/>
        <v>0</v>
      </c>
      <c r="D70" s="11"/>
      <c r="E70" s="11"/>
      <c r="F70" s="2">
        <f t="shared" si="10"/>
        <v>0</v>
      </c>
      <c r="G70" s="11"/>
      <c r="H70" s="2">
        <f t="shared" si="5"/>
        <v>0</v>
      </c>
      <c r="I70" s="8">
        <f t="shared" si="2"/>
        <v>0</v>
      </c>
      <c r="J70" s="7"/>
      <c r="K70" s="2">
        <f t="shared" si="13"/>
        <v>0</v>
      </c>
      <c r="L70" s="11"/>
      <c r="M70" s="2">
        <f t="shared" si="11"/>
        <v>0</v>
      </c>
      <c r="N70" s="2">
        <f t="shared" si="12"/>
        <v>0</v>
      </c>
    </row>
    <row r="71" spans="1:14" x14ac:dyDescent="0.25">
      <c r="A71" s="22">
        <f t="shared" si="7"/>
        <v>0</v>
      </c>
      <c r="B71" s="2">
        <f t="shared" si="8"/>
        <v>0</v>
      </c>
      <c r="C71" s="5">
        <f t="shared" si="9"/>
        <v>0</v>
      </c>
      <c r="D71" s="11"/>
      <c r="E71" s="11"/>
      <c r="F71" s="2">
        <f t="shared" si="10"/>
        <v>0</v>
      </c>
      <c r="G71" s="11"/>
      <c r="H71" s="2">
        <f t="shared" si="5"/>
        <v>0</v>
      </c>
      <c r="I71" s="8">
        <f t="shared" si="2"/>
        <v>0</v>
      </c>
      <c r="J71" s="7"/>
      <c r="K71" s="2">
        <f t="shared" si="13"/>
        <v>0</v>
      </c>
      <c r="L71" s="11"/>
      <c r="M71" s="2">
        <f t="shared" si="11"/>
        <v>0</v>
      </c>
      <c r="N71" s="2">
        <f t="shared" si="12"/>
        <v>0</v>
      </c>
    </row>
    <row r="72" spans="1:14" x14ac:dyDescent="0.25">
      <c r="A72" s="22">
        <f t="shared" si="7"/>
        <v>0</v>
      </c>
      <c r="B72" s="2">
        <f t="shared" si="8"/>
        <v>0</v>
      </c>
      <c r="C72" s="5">
        <f t="shared" si="9"/>
        <v>0</v>
      </c>
      <c r="D72" s="11"/>
      <c r="E72" s="11"/>
      <c r="F72" s="2">
        <f t="shared" si="10"/>
        <v>0</v>
      </c>
      <c r="G72" s="11"/>
      <c r="H72" s="2">
        <f t="shared" si="5"/>
        <v>0</v>
      </c>
      <c r="I72" s="8">
        <f t="shared" si="2"/>
        <v>0</v>
      </c>
      <c r="J72" s="7"/>
      <c r="K72" s="2">
        <f t="shared" si="13"/>
        <v>0</v>
      </c>
      <c r="L72" s="11"/>
      <c r="M72" s="2">
        <f t="shared" si="11"/>
        <v>0</v>
      </c>
      <c r="N72" s="2">
        <f t="shared" si="12"/>
        <v>0</v>
      </c>
    </row>
    <row r="73" spans="1:14" x14ac:dyDescent="0.25">
      <c r="A73" s="22">
        <f t="shared" si="7"/>
        <v>0</v>
      </c>
      <c r="B73" s="2">
        <f t="shared" si="8"/>
        <v>0</v>
      </c>
      <c r="C73" s="5">
        <f t="shared" si="9"/>
        <v>0</v>
      </c>
      <c r="D73" s="11"/>
      <c r="E73" s="11"/>
      <c r="F73" s="2">
        <f t="shared" si="10"/>
        <v>0</v>
      </c>
      <c r="G73" s="11"/>
      <c r="H73" s="2">
        <f t="shared" si="5"/>
        <v>0</v>
      </c>
      <c r="I73" s="8">
        <f t="shared" si="2"/>
        <v>0</v>
      </c>
      <c r="J73" s="7"/>
      <c r="K73" s="2">
        <f t="shared" si="13"/>
        <v>0</v>
      </c>
      <c r="L73" s="11"/>
      <c r="M73" s="2">
        <f t="shared" si="11"/>
        <v>0</v>
      </c>
      <c r="N73" s="2">
        <f t="shared" si="12"/>
        <v>0</v>
      </c>
    </row>
    <row r="74" spans="1:14" x14ac:dyDescent="0.25">
      <c r="A74" s="22">
        <f t="shared" si="7"/>
        <v>0</v>
      </c>
      <c r="B74" s="2">
        <f t="shared" si="8"/>
        <v>0</v>
      </c>
      <c r="C74" s="5">
        <f t="shared" si="9"/>
        <v>0</v>
      </c>
      <c r="D74" s="11"/>
      <c r="E74" s="11"/>
      <c r="F74" s="2">
        <f t="shared" si="10"/>
        <v>0</v>
      </c>
      <c r="G74" s="11"/>
      <c r="H74" s="2">
        <f t="shared" si="5"/>
        <v>0</v>
      </c>
      <c r="I74" s="8">
        <f t="shared" si="2"/>
        <v>0</v>
      </c>
      <c r="J74" s="7"/>
      <c r="K74" s="2">
        <f t="shared" si="13"/>
        <v>0</v>
      </c>
      <c r="L74" s="11"/>
      <c r="M74" s="2">
        <f t="shared" si="11"/>
        <v>0</v>
      </c>
      <c r="N74" s="2">
        <f t="shared" si="12"/>
        <v>0</v>
      </c>
    </row>
    <row r="75" spans="1:14" x14ac:dyDescent="0.25">
      <c r="A75" s="22">
        <f t="shared" si="7"/>
        <v>0</v>
      </c>
      <c r="B75" s="2">
        <f t="shared" si="8"/>
        <v>0</v>
      </c>
      <c r="C75" s="5">
        <f t="shared" si="9"/>
        <v>0</v>
      </c>
      <c r="D75" s="11"/>
      <c r="E75" s="11"/>
      <c r="F75" s="2">
        <f t="shared" si="10"/>
        <v>0</v>
      </c>
      <c r="G75" s="11"/>
      <c r="H75" s="2">
        <f t="shared" si="5"/>
        <v>0</v>
      </c>
      <c r="I75" s="8">
        <f t="shared" si="2"/>
        <v>0</v>
      </c>
      <c r="J75" s="7"/>
      <c r="K75" s="2">
        <f t="shared" si="13"/>
        <v>0</v>
      </c>
      <c r="L75" s="11"/>
      <c r="M75" s="2">
        <f t="shared" si="11"/>
        <v>0</v>
      </c>
      <c r="N75" s="2">
        <f t="shared" si="12"/>
        <v>0</v>
      </c>
    </row>
    <row r="76" spans="1:14" x14ac:dyDescent="0.25">
      <c r="A76" s="22">
        <f t="shared" si="7"/>
        <v>0</v>
      </c>
      <c r="B76" s="2">
        <f t="shared" si="8"/>
        <v>0</v>
      </c>
      <c r="C76" s="5">
        <f t="shared" si="9"/>
        <v>0</v>
      </c>
      <c r="D76" s="11"/>
      <c r="E76" s="11"/>
      <c r="F76" s="2">
        <f t="shared" si="10"/>
        <v>0</v>
      </c>
      <c r="G76" s="11"/>
      <c r="H76" s="2">
        <f t="shared" si="5"/>
        <v>0</v>
      </c>
      <c r="I76" s="8">
        <f t="shared" si="2"/>
        <v>0</v>
      </c>
      <c r="J76" s="7"/>
      <c r="K76" s="2">
        <f t="shared" si="13"/>
        <v>0</v>
      </c>
      <c r="L76" s="11"/>
      <c r="M76" s="2">
        <f t="shared" si="11"/>
        <v>0</v>
      </c>
      <c r="N76" s="2">
        <f t="shared" si="12"/>
        <v>0</v>
      </c>
    </row>
    <row r="77" spans="1:14" x14ac:dyDescent="0.25">
      <c r="A77" s="22">
        <f t="shared" si="7"/>
        <v>0</v>
      </c>
      <c r="B77" s="2">
        <f t="shared" si="8"/>
        <v>0</v>
      </c>
      <c r="C77" s="5">
        <f t="shared" si="9"/>
        <v>0</v>
      </c>
      <c r="D77" s="11"/>
      <c r="E77" s="11"/>
      <c r="F77" s="2">
        <f t="shared" si="10"/>
        <v>0</v>
      </c>
      <c r="G77" s="11"/>
      <c r="H77" s="2">
        <f t="shared" si="5"/>
        <v>0</v>
      </c>
      <c r="I77" s="8">
        <f t="shared" si="2"/>
        <v>0</v>
      </c>
      <c r="J77" s="7"/>
      <c r="K77" s="2">
        <f t="shared" si="13"/>
        <v>0</v>
      </c>
      <c r="L77" s="11"/>
      <c r="M77" s="2">
        <f t="shared" si="11"/>
        <v>0</v>
      </c>
      <c r="N77" s="2">
        <f t="shared" si="12"/>
        <v>0</v>
      </c>
    </row>
    <row r="78" spans="1:14" x14ac:dyDescent="0.25">
      <c r="A78" s="22">
        <f t="shared" si="7"/>
        <v>0</v>
      </c>
      <c r="B78" s="2">
        <f t="shared" si="8"/>
        <v>0</v>
      </c>
      <c r="C78" s="5">
        <f t="shared" ref="C78:C97" si="14">IF(AND(B78&lt;&gt;0,B78&gt;D$8),B78-D$8,IF(AND(B78&lt;&gt;0,B78&lt;=D$8),B78-C$8,0))</f>
        <v>0</v>
      </c>
      <c r="D78" s="11"/>
      <c r="E78" s="11"/>
      <c r="F78" s="2">
        <f t="shared" ref="F78:F97" si="15">IF(B78=D$8,G$8,IF(AND(B78&lt;D$8,B78&gt;=C$8),F77/(1+D78+E78),0))</f>
        <v>0</v>
      </c>
      <c r="G78" s="11"/>
      <c r="H78" s="2">
        <f t="shared" si="5"/>
        <v>0</v>
      </c>
      <c r="I78" s="8">
        <f t="shared" ref="I78:I95" si="16">+N79</f>
        <v>0</v>
      </c>
      <c r="J78" s="7"/>
      <c r="K78" s="2">
        <f t="shared" si="13"/>
        <v>0</v>
      </c>
      <c r="L78" s="11"/>
      <c r="M78" s="2">
        <f t="shared" ref="M78:M97" si="17">IF(B78&gt;D$8,G$8*M$8*(1+L78)^(C78-1),0)</f>
        <v>0</v>
      </c>
      <c r="N78" s="2">
        <f t="shared" ref="N78:N97" si="18">+I78+H78+K78-M78</f>
        <v>0</v>
      </c>
    </row>
    <row r="79" spans="1:14" x14ac:dyDescent="0.25">
      <c r="A79" s="22">
        <f t="shared" si="7"/>
        <v>0</v>
      </c>
      <c r="B79" s="2">
        <f t="shared" ref="B79:B86" si="19">IF((B78-1)&gt;=C$8,(B78-1),0)</f>
        <v>0</v>
      </c>
      <c r="C79" s="5">
        <f t="shared" si="14"/>
        <v>0</v>
      </c>
      <c r="D79" s="11"/>
      <c r="E79" s="11"/>
      <c r="F79" s="2">
        <f t="shared" si="15"/>
        <v>0</v>
      </c>
      <c r="G79" s="11"/>
      <c r="H79" s="2">
        <f t="shared" ref="H79:H97" si="20">+F79*G79</f>
        <v>0</v>
      </c>
      <c r="I79" s="8">
        <f t="shared" si="16"/>
        <v>0</v>
      </c>
      <c r="J79" s="7"/>
      <c r="K79" s="2">
        <f t="shared" ref="K79:K97" si="21">IF(OR(I79&gt;0,H79&gt;0),I79*J79+H79*J79,0)</f>
        <v>0</v>
      </c>
      <c r="L79" s="11"/>
      <c r="M79" s="2">
        <f t="shared" si="17"/>
        <v>0</v>
      </c>
      <c r="N79" s="2">
        <f t="shared" si="18"/>
        <v>0</v>
      </c>
    </row>
    <row r="80" spans="1:14" x14ac:dyDescent="0.25">
      <c r="A80" s="22">
        <f t="shared" ref="A80:A97" si="22">IF(B80&lt;&gt;0,A79-1,0)</f>
        <v>0</v>
      </c>
      <c r="B80" s="2">
        <f t="shared" si="19"/>
        <v>0</v>
      </c>
      <c r="C80" s="5">
        <f t="shared" si="14"/>
        <v>0</v>
      </c>
      <c r="D80" s="11"/>
      <c r="E80" s="11"/>
      <c r="F80" s="2">
        <f t="shared" si="15"/>
        <v>0</v>
      </c>
      <c r="G80" s="11"/>
      <c r="H80" s="2">
        <f t="shared" si="20"/>
        <v>0</v>
      </c>
      <c r="I80" s="8">
        <f t="shared" si="16"/>
        <v>0</v>
      </c>
      <c r="J80" s="7"/>
      <c r="K80" s="2">
        <f t="shared" si="21"/>
        <v>0</v>
      </c>
      <c r="L80" s="11"/>
      <c r="M80" s="2">
        <f t="shared" si="17"/>
        <v>0</v>
      </c>
      <c r="N80" s="2">
        <f t="shared" si="18"/>
        <v>0</v>
      </c>
    </row>
    <row r="81" spans="1:14" x14ac:dyDescent="0.25">
      <c r="A81" s="22">
        <f t="shared" si="22"/>
        <v>0</v>
      </c>
      <c r="B81" s="2">
        <f t="shared" si="19"/>
        <v>0</v>
      </c>
      <c r="C81" s="5">
        <f t="shared" si="14"/>
        <v>0</v>
      </c>
      <c r="D81" s="11"/>
      <c r="E81" s="11"/>
      <c r="F81" s="2">
        <f t="shared" si="15"/>
        <v>0</v>
      </c>
      <c r="G81" s="11"/>
      <c r="H81" s="2">
        <f t="shared" si="20"/>
        <v>0</v>
      </c>
      <c r="I81" s="8">
        <f t="shared" si="16"/>
        <v>0</v>
      </c>
      <c r="J81" s="7"/>
      <c r="K81" s="2">
        <f t="shared" si="21"/>
        <v>0</v>
      </c>
      <c r="L81" s="11"/>
      <c r="M81" s="2">
        <f t="shared" si="17"/>
        <v>0</v>
      </c>
      <c r="N81" s="2">
        <f t="shared" si="18"/>
        <v>0</v>
      </c>
    </row>
    <row r="82" spans="1:14" x14ac:dyDescent="0.25">
      <c r="A82" s="22">
        <f t="shared" si="22"/>
        <v>0</v>
      </c>
      <c r="B82" s="2">
        <f t="shared" si="19"/>
        <v>0</v>
      </c>
      <c r="C82" s="5">
        <f t="shared" si="14"/>
        <v>0</v>
      </c>
      <c r="D82" s="11"/>
      <c r="E82" s="11"/>
      <c r="F82" s="2">
        <f t="shared" si="15"/>
        <v>0</v>
      </c>
      <c r="G82" s="11"/>
      <c r="H82" s="2">
        <f t="shared" si="20"/>
        <v>0</v>
      </c>
      <c r="I82" s="8">
        <f t="shared" si="16"/>
        <v>0</v>
      </c>
      <c r="J82" s="7"/>
      <c r="K82" s="2">
        <f t="shared" si="21"/>
        <v>0</v>
      </c>
      <c r="L82" s="11"/>
      <c r="M82" s="2">
        <f t="shared" si="17"/>
        <v>0</v>
      </c>
      <c r="N82" s="2">
        <f t="shared" si="18"/>
        <v>0</v>
      </c>
    </row>
    <row r="83" spans="1:14" x14ac:dyDescent="0.25">
      <c r="A83" s="22">
        <f t="shared" si="22"/>
        <v>0</v>
      </c>
      <c r="B83" s="2">
        <f t="shared" si="19"/>
        <v>0</v>
      </c>
      <c r="C83" s="5">
        <f t="shared" si="14"/>
        <v>0</v>
      </c>
      <c r="D83" s="11"/>
      <c r="E83" s="11"/>
      <c r="F83" s="2">
        <f t="shared" si="15"/>
        <v>0</v>
      </c>
      <c r="G83" s="11"/>
      <c r="H83" s="2">
        <f t="shared" si="20"/>
        <v>0</v>
      </c>
      <c r="I83" s="8">
        <f t="shared" si="16"/>
        <v>0</v>
      </c>
      <c r="J83" s="7"/>
      <c r="K83" s="2">
        <f t="shared" si="21"/>
        <v>0</v>
      </c>
      <c r="L83" s="11"/>
      <c r="M83" s="2">
        <f t="shared" si="17"/>
        <v>0</v>
      </c>
      <c r="N83" s="2">
        <f t="shared" si="18"/>
        <v>0</v>
      </c>
    </row>
    <row r="84" spans="1:14" x14ac:dyDescent="0.25">
      <c r="A84" s="22">
        <f t="shared" si="22"/>
        <v>0</v>
      </c>
      <c r="B84" s="2">
        <f t="shared" si="19"/>
        <v>0</v>
      </c>
      <c r="C84" s="5">
        <f t="shared" si="14"/>
        <v>0</v>
      </c>
      <c r="D84" s="11"/>
      <c r="E84" s="11"/>
      <c r="F84" s="2">
        <f t="shared" si="15"/>
        <v>0</v>
      </c>
      <c r="G84" s="11"/>
      <c r="H84" s="2">
        <f t="shared" si="20"/>
        <v>0</v>
      </c>
      <c r="I84" s="8">
        <f t="shared" si="16"/>
        <v>0</v>
      </c>
      <c r="J84" s="7"/>
      <c r="K84" s="2">
        <f t="shared" si="21"/>
        <v>0</v>
      </c>
      <c r="L84" s="11"/>
      <c r="M84" s="2">
        <f t="shared" si="17"/>
        <v>0</v>
      </c>
      <c r="N84" s="2">
        <f t="shared" si="18"/>
        <v>0</v>
      </c>
    </row>
    <row r="85" spans="1:14" x14ac:dyDescent="0.25">
      <c r="A85" s="22">
        <f t="shared" si="22"/>
        <v>0</v>
      </c>
      <c r="B85" s="2">
        <f t="shared" si="19"/>
        <v>0</v>
      </c>
      <c r="C85" s="5">
        <f t="shared" si="14"/>
        <v>0</v>
      </c>
      <c r="D85" s="11"/>
      <c r="E85" s="11"/>
      <c r="F85" s="2">
        <f t="shared" si="15"/>
        <v>0</v>
      </c>
      <c r="G85" s="11"/>
      <c r="H85" s="2">
        <f t="shared" si="20"/>
        <v>0</v>
      </c>
      <c r="I85" s="8">
        <f t="shared" si="16"/>
        <v>0</v>
      </c>
      <c r="J85" s="7"/>
      <c r="K85" s="2">
        <f t="shared" si="21"/>
        <v>0</v>
      </c>
      <c r="L85" s="11"/>
      <c r="M85" s="2">
        <f t="shared" si="17"/>
        <v>0</v>
      </c>
      <c r="N85" s="2">
        <f t="shared" si="18"/>
        <v>0</v>
      </c>
    </row>
    <row r="86" spans="1:14" x14ac:dyDescent="0.25">
      <c r="A86" s="22">
        <f t="shared" si="22"/>
        <v>0</v>
      </c>
      <c r="B86" s="2">
        <f t="shared" si="19"/>
        <v>0</v>
      </c>
      <c r="C86" s="5">
        <f t="shared" si="14"/>
        <v>0</v>
      </c>
      <c r="D86" s="11"/>
      <c r="E86" s="11"/>
      <c r="F86" s="2">
        <f t="shared" si="15"/>
        <v>0</v>
      </c>
      <c r="G86" s="11"/>
      <c r="H86" s="2">
        <f t="shared" si="20"/>
        <v>0</v>
      </c>
      <c r="I86" s="8">
        <f t="shared" si="16"/>
        <v>0</v>
      </c>
      <c r="J86" s="7"/>
      <c r="K86" s="2">
        <f t="shared" si="21"/>
        <v>0</v>
      </c>
      <c r="L86" s="11"/>
      <c r="M86" s="2">
        <f t="shared" si="17"/>
        <v>0</v>
      </c>
      <c r="N86" s="2">
        <f t="shared" si="18"/>
        <v>0</v>
      </c>
    </row>
    <row r="87" spans="1:14" x14ac:dyDescent="0.25">
      <c r="A87" s="22">
        <f t="shared" si="22"/>
        <v>0</v>
      </c>
      <c r="B87" s="2">
        <f t="shared" ref="B87:B97" si="23">IF((B86-1)&gt;=C$8,(B86-1),0)</f>
        <v>0</v>
      </c>
      <c r="C87" s="5">
        <f t="shared" si="14"/>
        <v>0</v>
      </c>
      <c r="D87" s="11"/>
      <c r="E87" s="11"/>
      <c r="F87" s="2">
        <f t="shared" si="15"/>
        <v>0</v>
      </c>
      <c r="G87" s="11"/>
      <c r="H87" s="2">
        <f t="shared" si="20"/>
        <v>0</v>
      </c>
      <c r="I87" s="8">
        <f t="shared" si="16"/>
        <v>0</v>
      </c>
      <c r="J87" s="7"/>
      <c r="K87" s="2">
        <f t="shared" si="21"/>
        <v>0</v>
      </c>
      <c r="L87" s="11"/>
      <c r="M87" s="2">
        <f t="shared" si="17"/>
        <v>0</v>
      </c>
      <c r="N87" s="2">
        <f t="shared" si="18"/>
        <v>0</v>
      </c>
    </row>
    <row r="88" spans="1:14" x14ac:dyDescent="0.25">
      <c r="A88" s="22">
        <f t="shared" si="22"/>
        <v>0</v>
      </c>
      <c r="B88" s="2">
        <f t="shared" si="23"/>
        <v>0</v>
      </c>
      <c r="C88" s="5">
        <f t="shared" si="14"/>
        <v>0</v>
      </c>
      <c r="D88" s="11"/>
      <c r="E88" s="11"/>
      <c r="F88" s="2">
        <f t="shared" si="15"/>
        <v>0</v>
      </c>
      <c r="G88" s="11"/>
      <c r="H88" s="2">
        <f t="shared" si="20"/>
        <v>0</v>
      </c>
      <c r="I88" s="8">
        <f t="shared" si="16"/>
        <v>0</v>
      </c>
      <c r="J88" s="7"/>
      <c r="K88" s="2">
        <f t="shared" si="21"/>
        <v>0</v>
      </c>
      <c r="L88" s="11"/>
      <c r="M88" s="2">
        <f t="shared" si="17"/>
        <v>0</v>
      </c>
      <c r="N88" s="2">
        <f t="shared" si="18"/>
        <v>0</v>
      </c>
    </row>
    <row r="89" spans="1:14" x14ac:dyDescent="0.25">
      <c r="A89" s="22">
        <f t="shared" si="22"/>
        <v>0</v>
      </c>
      <c r="B89" s="2">
        <f t="shared" si="23"/>
        <v>0</v>
      </c>
      <c r="C89" s="5">
        <f t="shared" si="14"/>
        <v>0</v>
      </c>
      <c r="D89" s="11"/>
      <c r="E89" s="11"/>
      <c r="F89" s="2">
        <f t="shared" si="15"/>
        <v>0</v>
      </c>
      <c r="G89" s="11"/>
      <c r="H89" s="2">
        <f t="shared" si="20"/>
        <v>0</v>
      </c>
      <c r="I89" s="8">
        <f t="shared" si="16"/>
        <v>0</v>
      </c>
      <c r="J89" s="7"/>
      <c r="K89" s="2">
        <f t="shared" si="21"/>
        <v>0</v>
      </c>
      <c r="L89" s="11"/>
      <c r="M89" s="2">
        <f t="shared" si="17"/>
        <v>0</v>
      </c>
      <c r="N89" s="2">
        <f t="shared" si="18"/>
        <v>0</v>
      </c>
    </row>
    <row r="90" spans="1:14" x14ac:dyDescent="0.25">
      <c r="A90" s="22">
        <f t="shared" si="22"/>
        <v>0</v>
      </c>
      <c r="B90" s="2">
        <f t="shared" si="23"/>
        <v>0</v>
      </c>
      <c r="C90" s="5">
        <f t="shared" si="14"/>
        <v>0</v>
      </c>
      <c r="D90" s="11"/>
      <c r="E90" s="11"/>
      <c r="F90" s="2">
        <f t="shared" si="15"/>
        <v>0</v>
      </c>
      <c r="G90" s="11"/>
      <c r="H90" s="2">
        <f t="shared" si="20"/>
        <v>0</v>
      </c>
      <c r="I90" s="8">
        <f t="shared" si="16"/>
        <v>0</v>
      </c>
      <c r="J90" s="7"/>
      <c r="K90" s="2">
        <f t="shared" si="21"/>
        <v>0</v>
      </c>
      <c r="L90" s="11"/>
      <c r="M90" s="2">
        <f t="shared" si="17"/>
        <v>0</v>
      </c>
      <c r="N90" s="2">
        <f t="shared" si="18"/>
        <v>0</v>
      </c>
    </row>
    <row r="91" spans="1:14" x14ac:dyDescent="0.25">
      <c r="A91" s="22">
        <f t="shared" si="22"/>
        <v>0</v>
      </c>
      <c r="B91" s="2">
        <f t="shared" si="23"/>
        <v>0</v>
      </c>
      <c r="C91" s="5">
        <f t="shared" si="14"/>
        <v>0</v>
      </c>
      <c r="D91" s="11"/>
      <c r="E91" s="11"/>
      <c r="F91" s="2">
        <f t="shared" si="15"/>
        <v>0</v>
      </c>
      <c r="G91" s="11"/>
      <c r="H91" s="2">
        <f t="shared" si="20"/>
        <v>0</v>
      </c>
      <c r="I91" s="8">
        <f t="shared" si="16"/>
        <v>0</v>
      </c>
      <c r="J91" s="7"/>
      <c r="K91" s="2">
        <f t="shared" si="21"/>
        <v>0</v>
      </c>
      <c r="L91" s="11"/>
      <c r="M91" s="2">
        <f t="shared" si="17"/>
        <v>0</v>
      </c>
      <c r="N91" s="2">
        <f t="shared" si="18"/>
        <v>0</v>
      </c>
    </row>
    <row r="92" spans="1:14" x14ac:dyDescent="0.25">
      <c r="A92" s="22">
        <f t="shared" si="22"/>
        <v>0</v>
      </c>
      <c r="B92" s="2">
        <f t="shared" si="23"/>
        <v>0</v>
      </c>
      <c r="C92" s="5">
        <f t="shared" si="14"/>
        <v>0</v>
      </c>
      <c r="D92" s="11"/>
      <c r="E92" s="11"/>
      <c r="F92" s="2">
        <f t="shared" si="15"/>
        <v>0</v>
      </c>
      <c r="G92" s="11"/>
      <c r="H92" s="2">
        <f t="shared" si="20"/>
        <v>0</v>
      </c>
      <c r="I92" s="8">
        <f t="shared" si="16"/>
        <v>0</v>
      </c>
      <c r="J92" s="7"/>
      <c r="K92" s="2">
        <f t="shared" si="21"/>
        <v>0</v>
      </c>
      <c r="L92" s="11"/>
      <c r="M92" s="2">
        <f t="shared" si="17"/>
        <v>0</v>
      </c>
      <c r="N92" s="2">
        <f t="shared" si="18"/>
        <v>0</v>
      </c>
    </row>
    <row r="93" spans="1:14" x14ac:dyDescent="0.25">
      <c r="A93" s="22">
        <f t="shared" si="22"/>
        <v>0</v>
      </c>
      <c r="B93" s="2">
        <f t="shared" si="23"/>
        <v>0</v>
      </c>
      <c r="C93" s="5">
        <f t="shared" si="14"/>
        <v>0</v>
      </c>
      <c r="D93" s="11"/>
      <c r="E93" s="11"/>
      <c r="F93" s="2">
        <f t="shared" si="15"/>
        <v>0</v>
      </c>
      <c r="G93" s="11"/>
      <c r="H93" s="2">
        <f t="shared" si="20"/>
        <v>0</v>
      </c>
      <c r="I93" s="8">
        <f t="shared" si="16"/>
        <v>0</v>
      </c>
      <c r="J93" s="7"/>
      <c r="K93" s="2">
        <f t="shared" si="21"/>
        <v>0</v>
      </c>
      <c r="L93" s="11"/>
      <c r="M93" s="2">
        <f t="shared" si="17"/>
        <v>0</v>
      </c>
      <c r="N93" s="2">
        <f t="shared" si="18"/>
        <v>0</v>
      </c>
    </row>
    <row r="94" spans="1:14" x14ac:dyDescent="0.25">
      <c r="A94" s="22">
        <f t="shared" si="22"/>
        <v>0</v>
      </c>
      <c r="B94" s="2">
        <f t="shared" si="23"/>
        <v>0</v>
      </c>
      <c r="C94" s="5">
        <f t="shared" si="14"/>
        <v>0</v>
      </c>
      <c r="D94" s="11"/>
      <c r="E94" s="11"/>
      <c r="F94" s="2">
        <f t="shared" si="15"/>
        <v>0</v>
      </c>
      <c r="G94" s="11"/>
      <c r="H94" s="2">
        <f t="shared" si="20"/>
        <v>0</v>
      </c>
      <c r="I94" s="8">
        <f t="shared" si="16"/>
        <v>0</v>
      </c>
      <c r="J94" s="7"/>
      <c r="K94" s="2">
        <f t="shared" si="21"/>
        <v>0</v>
      </c>
      <c r="L94" s="11"/>
      <c r="M94" s="2">
        <f t="shared" si="17"/>
        <v>0</v>
      </c>
      <c r="N94" s="2">
        <f t="shared" si="18"/>
        <v>0</v>
      </c>
    </row>
    <row r="95" spans="1:14" x14ac:dyDescent="0.25">
      <c r="A95" s="22">
        <f t="shared" si="22"/>
        <v>0</v>
      </c>
      <c r="B95" s="2">
        <f t="shared" si="23"/>
        <v>0</v>
      </c>
      <c r="C95" s="5">
        <f t="shared" si="14"/>
        <v>0</v>
      </c>
      <c r="D95" s="11"/>
      <c r="E95" s="11"/>
      <c r="F95" s="2">
        <f t="shared" si="15"/>
        <v>0</v>
      </c>
      <c r="G95" s="11"/>
      <c r="H95" s="2">
        <f t="shared" si="20"/>
        <v>0</v>
      </c>
      <c r="I95" s="8">
        <f t="shared" si="16"/>
        <v>0</v>
      </c>
      <c r="J95" s="7"/>
      <c r="K95" s="2">
        <f t="shared" si="21"/>
        <v>0</v>
      </c>
      <c r="L95" s="11"/>
      <c r="M95" s="2">
        <f t="shared" si="17"/>
        <v>0</v>
      </c>
      <c r="N95" s="2">
        <f t="shared" si="18"/>
        <v>0</v>
      </c>
    </row>
    <row r="96" spans="1:14" x14ac:dyDescent="0.25">
      <c r="A96" s="22">
        <f t="shared" si="22"/>
        <v>0</v>
      </c>
      <c r="B96" s="2">
        <f t="shared" si="23"/>
        <v>0</v>
      </c>
      <c r="C96" s="5">
        <f t="shared" si="14"/>
        <v>0</v>
      </c>
      <c r="D96" s="11"/>
      <c r="E96" s="11"/>
      <c r="F96" s="2">
        <f t="shared" si="15"/>
        <v>0</v>
      </c>
      <c r="G96" s="11"/>
      <c r="H96" s="2">
        <f t="shared" si="20"/>
        <v>0</v>
      </c>
      <c r="I96" s="8">
        <f>+N97</f>
        <v>0</v>
      </c>
      <c r="J96" s="7"/>
      <c r="K96" s="2">
        <f t="shared" si="21"/>
        <v>0</v>
      </c>
      <c r="L96" s="11"/>
      <c r="M96" s="2">
        <f t="shared" si="17"/>
        <v>0</v>
      </c>
      <c r="N96" s="2">
        <f t="shared" si="18"/>
        <v>0</v>
      </c>
    </row>
    <row r="97" spans="1:14" x14ac:dyDescent="0.25">
      <c r="A97" s="22">
        <f t="shared" si="22"/>
        <v>0</v>
      </c>
      <c r="B97" s="2">
        <f t="shared" si="23"/>
        <v>0</v>
      </c>
      <c r="C97" s="5">
        <f t="shared" si="14"/>
        <v>0</v>
      </c>
      <c r="D97" s="11"/>
      <c r="E97" s="11"/>
      <c r="F97" s="2">
        <f t="shared" si="15"/>
        <v>0</v>
      </c>
      <c r="G97" s="11"/>
      <c r="H97" s="2">
        <f t="shared" si="20"/>
        <v>0</v>
      </c>
      <c r="I97" s="8">
        <f>+N98</f>
        <v>0</v>
      </c>
      <c r="J97" s="7"/>
      <c r="K97" s="2">
        <f t="shared" si="21"/>
        <v>0</v>
      </c>
      <c r="L97" s="11"/>
      <c r="M97" s="2">
        <f t="shared" si="17"/>
        <v>0</v>
      </c>
      <c r="N97" s="2">
        <f t="shared" si="18"/>
        <v>0</v>
      </c>
    </row>
  </sheetData>
  <phoneticPr fontId="3" type="noConversion"/>
  <printOptions horizontalCentered="1" verticalCentered="1"/>
  <pageMargins left="0" right="0" top="0" bottom="0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constant inputs</vt:lpstr>
      <vt:lpstr>flexible inputs</vt:lpstr>
      <vt:lpstr>'constant inputs'!Print_Area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cp:revision/>
  <dcterms:created xsi:type="dcterms:W3CDTF">2010-07-12T18:03:43Z</dcterms:created>
  <dcterms:modified xsi:type="dcterms:W3CDTF">2017-12-07T23:58:28Z</dcterms:modified>
</cp:coreProperties>
</file>